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68d9525d83d13a/Báo Giá Tổng Hợp Lâm Sang/0-Báo giá 2021 - 2022-2023/0-Chào giá vận chuyển theo km/"/>
    </mc:Choice>
  </mc:AlternateContent>
  <xr:revisionPtr revIDLastSave="3" documentId="11_5C198529504D2A13CD415685936B86F2D7F81DF4" xr6:coauthVersionLast="47" xr6:coauthVersionMax="47" xr10:uidLastSave="{E97502D3-E0BB-49DB-A5A8-316332723A39}"/>
  <bookViews>
    <workbookView xWindow="-108" yWindow="-108" windowWidth="23256" windowHeight="12576" xr2:uid="{00000000-000D-0000-FFFF-FFFF00000000}"/>
  </bookViews>
  <sheets>
    <sheet name="Báo Giá Xe Thùng  1t-20t  (4)" sheetId="10" r:id="rId1"/>
    <sheet name="xe đầu kéo có cẩu " sheetId="9" r:id="rId2"/>
  </sheets>
  <definedNames>
    <definedName name="_xlnm._FilterDatabase" localSheetId="0" hidden="1">'Báo Giá Xe Thùng  1t-20t  (4)'!$A$8:$V$59</definedName>
    <definedName name="_xlnm._FilterDatabase" localSheetId="1" hidden="1">'xe đầu kéo có cẩu '!$A$8:$J$51</definedName>
    <definedName name="_xlnm.Print_Area" localSheetId="0">'Báo Giá Xe Thùng  1t-20t  (4)'!$A$1:$T$70</definedName>
    <definedName name="_xlnm.Print_Area" localSheetId="1">'xe đầu kéo có cẩu 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0" l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S36" i="10" s="1"/>
  <c r="H35" i="10"/>
  <c r="G35" i="10"/>
  <c r="I35" i="10" s="1"/>
  <c r="G32" i="10"/>
  <c r="I32" i="10" s="1"/>
  <c r="J32" i="10" s="1"/>
  <c r="K32" i="10" s="1"/>
  <c r="L32" i="10" s="1"/>
  <c r="M32" i="10" s="1"/>
  <c r="N32" i="10" s="1"/>
  <c r="O32" i="10" s="1"/>
  <c r="P32" i="10" s="1"/>
  <c r="Q32" i="10" s="1"/>
  <c r="R32" i="10" s="1"/>
  <c r="S32" i="10" s="1"/>
  <c r="G31" i="10"/>
  <c r="H31" i="10" s="1"/>
  <c r="G30" i="10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S30" i="10" s="1"/>
  <c r="G29" i="10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G34" i="10"/>
  <c r="I34" i="10" s="1"/>
  <c r="J34" i="10" s="1"/>
  <c r="K34" i="10" s="1"/>
  <c r="L34" i="10" s="1"/>
  <c r="M34" i="10" s="1"/>
  <c r="N34" i="10" s="1"/>
  <c r="O34" i="10" s="1"/>
  <c r="P34" i="10" s="1"/>
  <c r="Q34" i="10" s="1"/>
  <c r="R34" i="10" s="1"/>
  <c r="S34" i="10" s="1"/>
  <c r="G33" i="10"/>
  <c r="H33" i="10" s="1"/>
  <c r="G28" i="10"/>
  <c r="I28" i="10" s="1"/>
  <c r="J28" i="10" s="1"/>
  <c r="K28" i="10" s="1"/>
  <c r="L28" i="10" s="1"/>
  <c r="M28" i="10" s="1"/>
  <c r="N28" i="10" s="1"/>
  <c r="O28" i="10" s="1"/>
  <c r="P28" i="10" s="1"/>
  <c r="Q28" i="10" s="1"/>
  <c r="R28" i="10" s="1"/>
  <c r="S28" i="10" s="1"/>
  <c r="G27" i="10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S27" i="10" s="1"/>
  <c r="F9" i="9"/>
  <c r="F10" i="9"/>
  <c r="F11" i="9"/>
  <c r="F12" i="9"/>
  <c r="F13" i="9"/>
  <c r="F14" i="9"/>
  <c r="F15" i="9"/>
  <c r="F18" i="9"/>
  <c r="F19" i="9"/>
  <c r="F21" i="9"/>
  <c r="F22" i="9"/>
  <c r="F23" i="9"/>
  <c r="F24" i="9"/>
  <c r="F26" i="9"/>
  <c r="F28" i="9"/>
  <c r="G26" i="10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G25" i="10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G24" i="10"/>
  <c r="I24" i="10" s="1"/>
  <c r="J24" i="10" s="1"/>
  <c r="K24" i="10" s="1"/>
  <c r="L24" i="10" s="1"/>
  <c r="M24" i="10" s="1"/>
  <c r="N24" i="10" s="1"/>
  <c r="O24" i="10" s="1"/>
  <c r="P24" i="10" s="1"/>
  <c r="Q24" i="10" s="1"/>
  <c r="R24" i="10" s="1"/>
  <c r="S24" i="10" s="1"/>
  <c r="G23" i="10"/>
  <c r="H23" i="10" s="1"/>
  <c r="G22" i="10"/>
  <c r="I22" i="10" s="1"/>
  <c r="J22" i="10" s="1"/>
  <c r="K22" i="10" s="1"/>
  <c r="L22" i="10" s="1"/>
  <c r="M22" i="10" s="1"/>
  <c r="N22" i="10" s="1"/>
  <c r="O22" i="10" s="1"/>
  <c r="P22" i="10" s="1"/>
  <c r="Q22" i="10" s="1"/>
  <c r="R22" i="10" s="1"/>
  <c r="S22" i="10" s="1"/>
  <c r="G21" i="10"/>
  <c r="J21" i="10" s="1"/>
  <c r="K21" i="10" s="1"/>
  <c r="L21" i="10" s="1"/>
  <c r="M21" i="10" s="1"/>
  <c r="N21" i="10" s="1"/>
  <c r="O21" i="10" s="1"/>
  <c r="P21" i="10" s="1"/>
  <c r="Q21" i="10" s="1"/>
  <c r="R21" i="10" s="1"/>
  <c r="S21" i="10" s="1"/>
  <c r="G20" i="10"/>
  <c r="J20" i="10" s="1"/>
  <c r="K20" i="10" s="1"/>
  <c r="L20" i="10" s="1"/>
  <c r="M20" i="10" s="1"/>
  <c r="N20" i="10" s="1"/>
  <c r="O20" i="10" s="1"/>
  <c r="P20" i="10" s="1"/>
  <c r="Q20" i="10" s="1"/>
  <c r="R20" i="10" s="1"/>
  <c r="S20" i="10" s="1"/>
  <c r="G19" i="10"/>
  <c r="H19" i="10" s="1"/>
  <c r="G18" i="10"/>
  <c r="I18" i="10" s="1"/>
  <c r="G17" i="10"/>
  <c r="J17" i="10" s="1"/>
  <c r="G16" i="10"/>
  <c r="K16" i="10" s="1"/>
  <c r="G15" i="10"/>
  <c r="P15" i="10" s="1"/>
  <c r="G14" i="10"/>
  <c r="Q14" i="10" s="1"/>
  <c r="G13" i="10"/>
  <c r="R13" i="10" s="1"/>
  <c r="G12" i="10"/>
  <c r="S12" i="10" s="1"/>
  <c r="G11" i="10"/>
  <c r="P11" i="10" s="1"/>
  <c r="G10" i="10"/>
  <c r="Q10" i="10" s="1"/>
  <c r="G9" i="10"/>
  <c r="R9" i="10" s="1"/>
  <c r="H30" i="10" l="1"/>
  <c r="H32" i="10"/>
  <c r="H36" i="10"/>
  <c r="I31" i="10"/>
  <c r="J31" i="10" s="1"/>
  <c r="K31" i="10" s="1"/>
  <c r="L31" i="10" s="1"/>
  <c r="M31" i="10" s="1"/>
  <c r="N31" i="10" s="1"/>
  <c r="O31" i="10" s="1"/>
  <c r="P31" i="10" s="1"/>
  <c r="Q31" i="10" s="1"/>
  <c r="R31" i="10" s="1"/>
  <c r="S31" i="10" s="1"/>
  <c r="I33" i="10"/>
  <c r="J33" i="10" s="1"/>
  <c r="K33" i="10" s="1"/>
  <c r="L33" i="10" s="1"/>
  <c r="M33" i="10" s="1"/>
  <c r="N33" i="10" s="1"/>
  <c r="O33" i="10" s="1"/>
  <c r="P33" i="10" s="1"/>
  <c r="Q33" i="10" s="1"/>
  <c r="R33" i="10" s="1"/>
  <c r="S33" i="10" s="1"/>
  <c r="H29" i="10"/>
  <c r="Q15" i="10"/>
  <c r="H28" i="10"/>
  <c r="H34" i="10"/>
  <c r="H27" i="10"/>
  <c r="R14" i="10"/>
  <c r="I23" i="10"/>
  <c r="J23" i="10" s="1"/>
  <c r="K23" i="10" s="1"/>
  <c r="L23" i="10" s="1"/>
  <c r="M23" i="10" s="1"/>
  <c r="N23" i="10" s="1"/>
  <c r="O23" i="10" s="1"/>
  <c r="P23" i="10" s="1"/>
  <c r="Q23" i="10" s="1"/>
  <c r="R23" i="10" s="1"/>
  <c r="S23" i="10" s="1"/>
  <c r="H26" i="10"/>
  <c r="I19" i="10"/>
  <c r="J10" i="10"/>
  <c r="I11" i="10"/>
  <c r="H12" i="10"/>
  <c r="H22" i="10"/>
  <c r="H24" i="10"/>
  <c r="N10" i="10"/>
  <c r="M11" i="10"/>
  <c r="L12" i="10"/>
  <c r="J14" i="10"/>
  <c r="I15" i="10"/>
  <c r="H16" i="10"/>
  <c r="J18" i="10"/>
  <c r="H20" i="10"/>
  <c r="R10" i="10"/>
  <c r="Q11" i="10"/>
  <c r="P12" i="10"/>
  <c r="N14" i="10"/>
  <c r="M15" i="10"/>
  <c r="L16" i="10"/>
  <c r="M16" i="10" s="1"/>
  <c r="N16" i="10" s="1"/>
  <c r="O16" i="10" s="1"/>
  <c r="P16" i="10" s="1"/>
  <c r="Q16" i="10" s="1"/>
  <c r="R16" i="10" s="1"/>
  <c r="S16" i="10" s="1"/>
  <c r="F27" i="9"/>
  <c r="F20" i="9"/>
  <c r="F25" i="9"/>
  <c r="F16" i="9"/>
  <c r="F17" i="9"/>
  <c r="S9" i="10"/>
  <c r="H9" i="10"/>
  <c r="L9" i="10"/>
  <c r="P9" i="10"/>
  <c r="K10" i="10"/>
  <c r="O10" i="10"/>
  <c r="S10" i="10"/>
  <c r="J11" i="10"/>
  <c r="N11" i="10"/>
  <c r="R11" i="10"/>
  <c r="I12" i="10"/>
  <c r="M12" i="10"/>
  <c r="Q12" i="10"/>
  <c r="H13" i="10"/>
  <c r="L13" i="10"/>
  <c r="P13" i="10"/>
  <c r="K14" i="10"/>
  <c r="O14" i="10"/>
  <c r="S14" i="10"/>
  <c r="J15" i="10"/>
  <c r="N15" i="10"/>
  <c r="R15" i="10"/>
  <c r="I16" i="10"/>
  <c r="H17" i="10"/>
  <c r="L17" i="10"/>
  <c r="M17" i="10" s="1"/>
  <c r="N17" i="10" s="1"/>
  <c r="O17" i="10" s="1"/>
  <c r="P17" i="10" s="1"/>
  <c r="Q17" i="10" s="1"/>
  <c r="R17" i="10" s="1"/>
  <c r="S17" i="10" s="1"/>
  <c r="K18" i="10"/>
  <c r="J19" i="10"/>
  <c r="K19" i="10" s="1"/>
  <c r="L19" i="10" s="1"/>
  <c r="M19" i="10" s="1"/>
  <c r="N19" i="10" s="1"/>
  <c r="O19" i="10" s="1"/>
  <c r="P19" i="10" s="1"/>
  <c r="Q19" i="10" s="1"/>
  <c r="R19" i="10" s="1"/>
  <c r="S19" i="10" s="1"/>
  <c r="I20" i="10"/>
  <c r="H21" i="10"/>
  <c r="H25" i="10"/>
  <c r="O9" i="10"/>
  <c r="O13" i="10"/>
  <c r="K17" i="10"/>
  <c r="I9" i="10"/>
  <c r="M9" i="10"/>
  <c r="Q9" i="10"/>
  <c r="H10" i="10"/>
  <c r="L10" i="10"/>
  <c r="P10" i="10"/>
  <c r="K11" i="10"/>
  <c r="O11" i="10"/>
  <c r="S11" i="10"/>
  <c r="J12" i="10"/>
  <c r="N12" i="10"/>
  <c r="R12" i="10"/>
  <c r="I13" i="10"/>
  <c r="M13" i="10"/>
  <c r="Q13" i="10"/>
  <c r="H14" i="10"/>
  <c r="L14" i="10"/>
  <c r="P14" i="10"/>
  <c r="K15" i="10"/>
  <c r="O15" i="10"/>
  <c r="S15" i="10"/>
  <c r="J16" i="10"/>
  <c r="I17" i="10"/>
  <c r="H18" i="10"/>
  <c r="L18" i="10"/>
  <c r="M18" i="10" s="1"/>
  <c r="N18" i="10" s="1"/>
  <c r="O18" i="10" s="1"/>
  <c r="P18" i="10" s="1"/>
  <c r="Q18" i="10" s="1"/>
  <c r="R18" i="10" s="1"/>
  <c r="S18" i="10" s="1"/>
  <c r="I21" i="10"/>
  <c r="K9" i="10"/>
  <c r="K13" i="10"/>
  <c r="S13" i="10"/>
  <c r="J9" i="10"/>
  <c r="N9" i="10"/>
  <c r="I10" i="10"/>
  <c r="M10" i="10"/>
  <c r="H11" i="10"/>
  <c r="L11" i="10"/>
  <c r="K12" i="10"/>
  <c r="O12" i="10"/>
  <c r="J13" i="10"/>
  <c r="N13" i="10"/>
  <c r="I14" i="10"/>
  <c r="M14" i="10"/>
  <c r="H15" i="10"/>
  <c r="L15" i="10"/>
  <c r="J35" i="10" l="1"/>
  <c r="K35" i="10" s="1"/>
  <c r="L35" i="10" l="1"/>
  <c r="M35" i="10" s="1"/>
  <c r="N35" i="10" s="1"/>
  <c r="O35" i="10" s="1"/>
  <c r="P35" i="10" l="1"/>
  <c r="Q35" i="10" s="1"/>
  <c r="R35" i="10" s="1"/>
  <c r="S3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K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Xe 6m hạ tải lưu thông vào nội thành HCM ban ngày tải trọng 1-&gt; 1800kg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<sst xmlns="http://schemas.openxmlformats.org/spreadsheetml/2006/main" count="286" uniqueCount="94">
  <si>
    <t>CÔNG TY TNHH THƯƠNG MẠI DỊCH VỤ  VẬN TẢI LÂM SANG</t>
  </si>
  <si>
    <t>ĐC: F1/57D Ấp 6,Xã Vĩnh Lộc A,Huyện Bình Chánh,Thành Phố Hồ Chí Minh</t>
  </si>
  <si>
    <t>BẢNG BÁO GIÁ</t>
  </si>
  <si>
    <t>TT</t>
  </si>
  <si>
    <t xml:space="preserve">*Đơn gía chỉ áp dụng giao hàng tại một điểm. Nếu phát sinh nhiều điểm giao hàng thì cước phí sẽ được tính đến điểm xa nhất, </t>
  </si>
  <si>
    <t>*Hàng chiều về tính 50% giá cước chiều đi.</t>
  </si>
  <si>
    <t>Hủy chuyến:</t>
  </si>
  <si>
    <t>* Khi xe chưa di chuyển thì không tính phí.</t>
  </si>
  <si>
    <t>* Đơn giá trên chưa bao gồm thuế GTGT.</t>
  </si>
  <si>
    <t>* Phía công ty thuê vận chuyển chịu cung cấp đủ hóa đơn, chứng từ hợp pháp của hàng hóa vận chuyển.</t>
  </si>
  <si>
    <t>* Chúng tôi hy vọng báo giá này sẽ đáp ứng được yêu cầu của Quý Công ty.</t>
  </si>
  <si>
    <t>Rất mong sự hợp tác từ quý Công ty.</t>
  </si>
  <si>
    <t>* Yêu cầu đặc xe trước 20h hàng ngày</t>
  </si>
  <si>
    <t xml:space="preserve">PHỤ LỤC HỢP ĐỒNG THAM KHẢO CÓ THỂ ĐIỀU CHỈNH THEO THỎA THUẬN HOẶC MỤC NÀO KHÔNG CÓ TRONG NHU CẦU CÓ THỂ XÓA BỎ CHO PHÙ HỢP </t>
  </si>
  <si>
    <t xml:space="preserve">Địa Chỉ Giao Hàng </t>
  </si>
  <si>
    <t xml:space="preserve">Địa Chỉ  Lấy Hàng </t>
  </si>
  <si>
    <t xml:space="preserve">GIÁ VẬN CHUYỂN VÀ TRỌNG TẢI </t>
  </si>
  <si>
    <r>
      <t>MST: 0314674433   hotline.</t>
    </r>
    <r>
      <rPr>
        <b/>
        <sz val="12"/>
        <color rgb="FFFF0000"/>
        <rFont val="Times New Roman"/>
        <family val="1"/>
      </rPr>
      <t>0822.749.749</t>
    </r>
    <r>
      <rPr>
        <sz val="12"/>
        <color rgb="FFFF0000"/>
        <rFont val="Times New Roman"/>
        <family val="1"/>
      </rPr>
      <t xml:space="preserve">  hoặc </t>
    </r>
    <r>
      <rPr>
        <b/>
        <sz val="12"/>
        <color rgb="FFFF0000"/>
        <rFont val="Times New Roman"/>
        <family val="1"/>
      </rPr>
      <t>098.2222.477</t>
    </r>
    <r>
      <rPr>
        <sz val="12"/>
        <color rgb="FFFF0000"/>
        <rFont val="Times New Roman"/>
        <family val="1"/>
      </rPr>
      <t>.mail.vantailamsang@gmail.com</t>
    </r>
  </si>
  <si>
    <r>
      <t xml:space="preserve">* Mọi chi tiết cần trao đổi thêm về Báo giá, Vui lòng liên hệ </t>
    </r>
    <r>
      <rPr>
        <b/>
        <sz val="12"/>
        <rFont val="Times New Roman"/>
        <family val="1"/>
      </rPr>
      <t>098.2222.477 - 090.777.2137 . truy cập: www.vantailamsang.vn</t>
    </r>
  </si>
  <si>
    <t>website: www.vantailamsang.vn</t>
  </si>
  <si>
    <t xml:space="preserve">Khu Vực </t>
  </si>
  <si>
    <t>* Nếu tăng giảm sẽ báo khách trước 15 ngày</t>
  </si>
  <si>
    <t>* Điểm giao hàng cùng tuyến đường hoặc chênh lệch 1-5 km: xe 1 tấn + 100,000vnđ xe 2 tấn 150.000vnđ  .Xe 6m 1,8 Tấn đơn giá 200.000vnđ</t>
  </si>
  <si>
    <t>* Điểm giao hàng cùng tuyến đường hoặc chênh lệch 5 - 10 km: xe 1 tấn + 200,000vnđ xe 2 tấn 250.000vnđ  .Xe 6m 1,8 Tấn đơn giá 300.000vnđ</t>
  </si>
  <si>
    <t xml:space="preserve">* Ghép Điểm </t>
  </si>
  <si>
    <r>
      <rPr>
        <b/>
        <sz val="12"/>
        <color theme="1"/>
        <rFont val="Calibri"/>
        <family val="2"/>
        <scheme val="minor"/>
      </rPr>
      <t>Lưu Ý :</t>
    </r>
    <r>
      <rPr>
        <sz val="12"/>
        <color theme="1"/>
        <rFont val="Calibri"/>
        <family val="2"/>
        <scheme val="minor"/>
      </rPr>
      <t xml:space="preserve">  Nếu Các Xe Vào Trung Tâm Nội Thành HCM Vào Ban Ngày Chỉ Có Xe Dưới  &gt; 2,5 Tấn Trở Lại{ Thời Gian Được Lưu Thông 9h Sáng -&gt; 16h Chiều, Ban Đêm 20h Tối -&gt; 6h Sáng Hôm Sau }  .Tấ Cả Các Xe Có Trọng tải Lớn Hơn 2,5 Tấn Chỉ Được Phép vào Từ Khung Giờ Từ 22h -&gt; 6h Sáng Hôm Sau </t>
    </r>
  </si>
  <si>
    <t xml:space="preserve">* Nếu giá dầu tăng ,giảm 10% thì giá vận chuyển tăng giảm 5% </t>
  </si>
  <si>
    <t>► Xe 100kg  -&gt; 1 tấn thùng dài 3m ngang 1m6 cao 1m65 ( Thời gian đợi Lên Hàng Hoặc hạ hàng là 60 phút , vượt mức thì phát sinh phí chờ là 100,000đ/1 giờ . Tài xế hỗ trợ sắp xếp, đẩy hàng ra cửa xe 100.000vnđ/chuyến. Bốc xếp trọn gói  thỏa thuận theo đơn hàng  bán kính quy định di chuyển từ xe vào kho 10 mét )</t>
  </si>
  <si>
    <t>► Xe 1 -&gt; 2 tấn  thùng dài 4m3 cao 1m89 rộng 1m78 (  Thời gian đợi Lên Hàng Hoặc hạ hàng là 60 phút , vượt mức thì phát sinh phí chờ là 150,000đ/1 giờ . Tài xế hỗ trợ sắp xếp, đẩy hàng ra cửa xe 1 50.000vnđ/chuyến. Bốc xếp trọn gói  thỏa thuận theo đơn hàng  bán kính quy định di chuyển từ xe vào kho 10 mét )</t>
  </si>
  <si>
    <t>►  Xe 1  -&gt; 2 tấn thùng  6m cao 1m98 rộng 1m98 ( Thời gian đợi Lên Hàng Hoặc hạ hàng là 90 phút , vượt mức thì phát sinh phí chờ là 170,000đ/1 giờ . Tài xế hỗ trợ sắp xếp, đẩy hàng ra cửa xe 200.000vnđ/chuyến. Bốc xếp trọn gói  thỏa thuận theo đơn hàng  bán kính quy định di chuyển từ xe vào kho 10 mét )</t>
  </si>
  <si>
    <t>► Xe2,4 - &gt; 5 tấn thùng dài 6m1 rộng 2m1 cao 2m2  (  Thời gian đợi Lên Hàng Hoặc hạ hàng là 100 phút , vượt mức thì phát sinh phí chờ là 200,000đ/1 giờ . Tài xế hỗ trợ sắp xếp, đẩy hàng ra cửa xe 3000.000vnđ/chuyến. Bốc xếp trọn gói  thỏa thuận theo đơn hàng  bán kính quy định di chuyển từ xe vào kho 10 mét  )</t>
  </si>
  <si>
    <t>► Xe 5 -&gt; 8 tấn thùng dài  7m4  rộng 2m2 cao 2m2   (  Thời gian đợi Lên Hàng Hoặc hạ hàng là 180 phút , vượt mức thì phát sinh phí chờ là 300,000đ/1 giờ . Tài xế hỗ trợ sắp xếp, đẩy hàng ra cửa xe 400.000vnđ/chuyến. Bốc xếp trọn gói  thỏa thuận theo đơn hàng  bán kính quy định di chuyển từ xe vào kho 10 mét )</t>
  </si>
  <si>
    <t>► Xe 7 -&gt; 10 tấn 9m4 rộng 2m36 cao 2m3  (  Thời gian đợi Lên Hàng Hoặc hạ hàng là 200 phút , vượt mức thì phát sinh phí chờ là 350,000đ/1 giờ . Tài xế hỗ trợ sắp xếp, đẩy hàng ra cửa xe 500.000vnđ/chuyến. Bốc xếp trọn gói  thỏa thuận theo đơn hàng  bán kính quy định di chuyển từ xe vào kho 10 mét )</t>
  </si>
  <si>
    <t>► Xe 10 -&gt; 15 tấn 9m4 rộng 2m36 cao 2m3  (  Thời gian đợi Lên Hàng Hoặc hạ hàng là 220 phút , vượt mức thì phát sinh phí chờ là 400,000đ/1 giờ . Tài xế hỗ trợ sắp xếp, đẩy hàng ra cửa xe 600.000vnđ/chuyến. Bốc xếp trọn gói  thỏa thuận theo đơn hàng  bán kính quy định di chuyển từ xe vào kho 10 mét )</t>
  </si>
  <si>
    <t>* Đơn giá không bao gồm chi phí phát sinh tại các điểm giao hàng có bảng cấm xe tải hoặc cấm dừng cấm đậu</t>
  </si>
  <si>
    <t>*  Bao gồm chi phí vé cầu đường</t>
  </si>
  <si>
    <t>*Đơn gía chưa bao gồm phí đồng kiểm và bốc xếp</t>
  </si>
  <si>
    <t xml:space="preserve">Ghi Chú </t>
  </si>
  <si>
    <t>Xe =&gt; 1.000kg  Thùng dài (3,2m) X (Rộng 1m65) X ( cao 1m7)=8,97 Khối</t>
  </si>
  <si>
    <t xml:space="preserve"> Xe =&gt; 1.400kg Thùng dài (3,2m) X (Rộng 1m65) X ( cao 1m7)=8,97 Khối</t>
  </si>
  <si>
    <t>Xe =&gt; 5.000kg  Thùng dài (6m1) x(ngang 2m2)x( cao 2m2)=28,182 Khối</t>
  </si>
  <si>
    <t>Xe =&gt; 8000kg Thùng dài (6m9) x(Rộng  2m2)x( cao 2m2)=32,396  Khối</t>
  </si>
  <si>
    <t>Xe =&gt; 9500kg Thùng dài (7m4) x(Rộng  2m2)x( cao 2m2)=35,396  Khối</t>
  </si>
  <si>
    <t>Xe =&gt; 15.000kg Thùng dài (9m6)x (Rộng 2m35)x( cao 2m2)= 50  Khối</t>
  </si>
  <si>
    <t>Xe =&gt; 18.000kg Thùng dài (9m7)x (Rộng 2m35)x( cao 2m2)= 51  Khối</t>
  </si>
  <si>
    <t>Xe =&gt; 8.500kg  Thùng dài (9m5)x (Rộng 2m35)x( cao 2m2)=50 Khối</t>
  </si>
  <si>
    <t>Xe =&gt;  1.800kg  Thùng dài (6,05m) X  (Rộng 1m95  )x ( cao 1m98  ) = 23  Khối</t>
  </si>
  <si>
    <t>Xe =&gt; 2.250kg  Thùng dài (4,3m) X  (Rộng 1m77)x ( cao 1m89) =14,3 Khối</t>
  </si>
  <si>
    <t>Xe =&gt; 2.000kg   Thùng dài (4,3m) X  (Rộng 1m77)x ( cao 1m89) =14,3 Khối</t>
  </si>
  <si>
    <t>Xe =&gt; 3.500kg Thùng dài (6m3) X  (Rộng 2m )x ( cao 2m  ) = 25  Khối</t>
  </si>
  <si>
    <t xml:space="preserve">* Nếu kho khách hàng gặp vấn đề 7 giờ sáng ngày hôm trước lấy hàng xong không giao được trong ngày  hôm đó  tới sáng hôm sau mới giao hàng được thì tính phí neo xe : 50% /giá cước </t>
  </si>
  <si>
    <t>Xe =&gt; 6.500kg Thùng dài (6m5) x(ngang 2m33)x( cao 2m2)=30 Khối</t>
  </si>
  <si>
    <t>TPHCM</t>
  </si>
  <si>
    <t>1 -&gt; 9</t>
  </si>
  <si>
    <t xml:space="preserve">Khoảng Cách KM </t>
  </si>
  <si>
    <t>10 -&gt; 15</t>
  </si>
  <si>
    <t>16 -&gt; 20</t>
  </si>
  <si>
    <t>21 -&gt;25</t>
  </si>
  <si>
    <t>25 -&gt; 29</t>
  </si>
  <si>
    <t>30-&gt; 35</t>
  </si>
  <si>
    <t xml:space="preserve">Vị TRí Lấy </t>
  </si>
  <si>
    <t>Vị Trí Giao</t>
  </si>
  <si>
    <t xml:space="preserve">* Đơn giá áp dụng cho giá dầu từ 18.000 vnđ đến 25.000.vnđ </t>
  </si>
  <si>
    <t>35-&gt; 39</t>
  </si>
  <si>
    <t>40-&gt;45</t>
  </si>
  <si>
    <t>45-&gt; 50</t>
  </si>
  <si>
    <t>50-&gt; 55</t>
  </si>
  <si>
    <t>55-&gt; 60</t>
  </si>
  <si>
    <t>70-&gt; 80</t>
  </si>
  <si>
    <t>80-&gt; 90</t>
  </si>
  <si>
    <t>90-&gt;100</t>
  </si>
  <si>
    <t>60-&gt; 70</t>
  </si>
  <si>
    <t>100-&gt; 120</t>
  </si>
  <si>
    <t>120-&gt; 140</t>
  </si>
  <si>
    <t>140-&gt; 160</t>
  </si>
  <si>
    <t>160-&gt; 190</t>
  </si>
  <si>
    <t xml:space="preserve"> 190 -&gt; 200km</t>
  </si>
  <si>
    <t>*Hủy chuyến khi xe đã đến kho áp dụng nội thành HCM  tính 200,000 Vnd /xe1 - 2 tấn .300,000 Vnd/xe2,5 -  5 tấn chuyến hủy.500,000 Vnd/xe từ 6 - 9 tấn (đối với các xe hủy ngoài TPHCM  đơn giá hủy áp dụng 50% so với giá cước đã nhận)</t>
  </si>
  <si>
    <t>Xe Van Bán Tải =&gt; 750kg  chạy giờ cao điểm  Thùng dài (2m) X (Rộng 1m4) X ( cao 1m4)=4 Khối</t>
  </si>
  <si>
    <t xml:space="preserve">* Lấy hàng  và giao hàng theo thỏa thuận . Lưu ý công ty không nhận chở quá tải </t>
  </si>
  <si>
    <t>TPHCM-&gt; Tỉnh</t>
  </si>
  <si>
    <t xml:space="preserve">Xe đầu kéo có cẩu 12m tải 25 tấn </t>
  </si>
  <si>
    <t>Xe đầu kéo không cẩu tải trọng 35 tấn</t>
  </si>
  <si>
    <t>140-&gt; 150</t>
  </si>
  <si>
    <t>150-&gt; 160</t>
  </si>
  <si>
    <t>160-&gt; 170</t>
  </si>
  <si>
    <t>170-&gt; 180</t>
  </si>
  <si>
    <t>180-&gt; 190</t>
  </si>
  <si>
    <t>190-&gt; 200</t>
  </si>
  <si>
    <t>200 -&gt; 210</t>
  </si>
  <si>
    <t>210 -&gt; 230</t>
  </si>
  <si>
    <t>230 -&gt; 250</t>
  </si>
  <si>
    <t>250 -&gt; 260</t>
  </si>
  <si>
    <t>260 -&gt;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</si>
</sst>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[$₫-42A]_-;\-* #,##0\ [$₫-42A]_-;_-* &quot;-&quot;??\ [$₫-42A]_-;_-@_-"/>
    <numFmt numFmtId="166" formatCode="_-* #,##0\ [$KM-181A]_-;\-* #,##0\ [$KM-181A]_-;_-* &quot;-&quot;??\ [$KM-181A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NI-Times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0070C0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left" vertical="center" indent="10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4" fillId="2" borderId="0" xfId="0" applyFont="1" applyFill="1" applyAlignment="1">
      <alignment horizontal="left" vertical="center" indent="21"/>
    </xf>
    <xf numFmtId="0" fontId="3" fillId="3" borderId="1" xfId="0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8" fillId="2" borderId="0" xfId="1" applyNumberFormat="1" applyFont="1" applyFill="1" applyBorder="1"/>
    <xf numFmtId="0" fontId="9" fillId="6" borderId="0" xfId="0" applyFont="1" applyFill="1" applyAlignment="1">
      <alignment horizontal="left" vertical="center"/>
    </xf>
    <xf numFmtId="0" fontId="12" fillId="2" borderId="0" xfId="4" applyFont="1" applyFill="1" applyAlignment="1">
      <alignment vertical="center"/>
    </xf>
    <xf numFmtId="0" fontId="3" fillId="2" borderId="0" xfId="0" applyFont="1" applyFill="1"/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166" fontId="3" fillId="8" borderId="3" xfId="1" applyNumberFormat="1" applyFont="1" applyFill="1" applyBorder="1" applyAlignment="1">
      <alignment horizontal="left" vertical="center" wrapText="1"/>
    </xf>
    <xf numFmtId="165" fontId="3" fillId="8" borderId="3" xfId="1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66" fontId="3" fillId="2" borderId="3" xfId="1" applyNumberFormat="1" applyFont="1" applyFill="1" applyBorder="1" applyAlignment="1">
      <alignment horizontal="left" vertical="center" wrapText="1"/>
    </xf>
    <xf numFmtId="165" fontId="3" fillId="2" borderId="3" xfId="1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166" fontId="3" fillId="2" borderId="3" xfId="1" applyNumberFormat="1" applyFont="1" applyFill="1" applyBorder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3" fillId="8" borderId="8" xfId="0" applyFont="1" applyFill="1" applyBorder="1" applyAlignment="1">
      <alignment horizontal="left" wrapText="1"/>
    </xf>
    <xf numFmtId="0" fontId="13" fillId="4" borderId="0" xfId="0" applyFont="1" applyFill="1" applyAlignment="1">
      <alignment horizontal="center"/>
    </xf>
    <xf numFmtId="0" fontId="11" fillId="9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59</xdr:row>
      <xdr:rowOff>0</xdr:rowOff>
    </xdr:from>
    <xdr:ext cx="9525" cy="9525"/>
    <xdr:pic>
      <xdr:nvPicPr>
        <xdr:cNvPr id="2" name="Picture 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59</xdr:row>
      <xdr:rowOff>0</xdr:rowOff>
    </xdr:from>
    <xdr:ext cx="9525" cy="9525"/>
    <xdr:pic>
      <xdr:nvPicPr>
        <xdr:cNvPr id="3" name="Picture 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59</xdr:row>
      <xdr:rowOff>0</xdr:rowOff>
    </xdr:from>
    <xdr:ext cx="9525" cy="9525"/>
    <xdr:pic>
      <xdr:nvPicPr>
        <xdr:cNvPr id="4" name="Picture 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465365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4465" cy="695325"/>
        </a:xfrm>
        <a:prstGeom prst="rect">
          <a:avLst/>
        </a:prstGeom>
      </xdr:spPr>
    </xdr:pic>
    <xdr:clientData/>
  </xdr:twoCellAnchor>
  <xdr:oneCellAnchor>
    <xdr:from>
      <xdr:col>6</xdr:col>
      <xdr:colOff>28575</xdr:colOff>
      <xdr:row>58</xdr:row>
      <xdr:rowOff>228600</xdr:rowOff>
    </xdr:from>
    <xdr:ext cx="876300" cy="876300"/>
    <xdr:sp macro="" textlink="">
      <xdr:nvSpPr>
        <xdr:cNvPr id="6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457825" y="149733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7" name="Picture 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8" name="Picture 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9" name="Picture 8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876300" cy="876300"/>
    <xdr:sp macro="" textlink="">
      <xdr:nvSpPr>
        <xdr:cNvPr id="1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49923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876300" cy="876300"/>
    <xdr:sp macro="" textlink="">
      <xdr:nvSpPr>
        <xdr:cNvPr id="11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49923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59</xdr:row>
      <xdr:rowOff>0</xdr:rowOff>
    </xdr:from>
    <xdr:ext cx="9525" cy="9525"/>
    <xdr:pic>
      <xdr:nvPicPr>
        <xdr:cNvPr id="12" name="Picture 1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59</xdr:row>
      <xdr:rowOff>0</xdr:rowOff>
    </xdr:from>
    <xdr:ext cx="9525" cy="9525"/>
    <xdr:pic>
      <xdr:nvPicPr>
        <xdr:cNvPr id="13" name="Picture 1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59</xdr:row>
      <xdr:rowOff>0</xdr:rowOff>
    </xdr:from>
    <xdr:ext cx="9525" cy="9525"/>
    <xdr:pic>
      <xdr:nvPicPr>
        <xdr:cNvPr id="14" name="Picture 1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876300" cy="876300"/>
    <xdr:sp macro="" textlink="">
      <xdr:nvSpPr>
        <xdr:cNvPr id="15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0" y="149923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6" name="Picture 15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7" name="Picture 1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8" name="Picture 1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876300" cy="876300"/>
    <xdr:sp macro="" textlink="">
      <xdr:nvSpPr>
        <xdr:cNvPr id="19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49923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876300" cy="876300"/>
    <xdr:sp macro="" textlink="">
      <xdr:nvSpPr>
        <xdr:cNvPr id="2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49923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51</xdr:row>
      <xdr:rowOff>0</xdr:rowOff>
    </xdr:from>
    <xdr:ext cx="9525" cy="9525"/>
    <xdr:pic>
      <xdr:nvPicPr>
        <xdr:cNvPr id="21" name="Picture 20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51</xdr:row>
      <xdr:rowOff>0</xdr:rowOff>
    </xdr:from>
    <xdr:ext cx="9525" cy="9525"/>
    <xdr:pic>
      <xdr:nvPicPr>
        <xdr:cNvPr id="22" name="Picture 2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51</xdr:row>
      <xdr:rowOff>0</xdr:rowOff>
    </xdr:from>
    <xdr:ext cx="9525" cy="9525"/>
    <xdr:pic>
      <xdr:nvPicPr>
        <xdr:cNvPr id="23" name="Picture 2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24" name="Picture 2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25" name="Picture 24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26" name="Picture 25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51</xdr:row>
      <xdr:rowOff>0</xdr:rowOff>
    </xdr:from>
    <xdr:ext cx="9525" cy="9525"/>
    <xdr:pic>
      <xdr:nvPicPr>
        <xdr:cNvPr id="27" name="Picture 2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51</xdr:row>
      <xdr:rowOff>0</xdr:rowOff>
    </xdr:from>
    <xdr:ext cx="9525" cy="9525"/>
    <xdr:pic>
      <xdr:nvPicPr>
        <xdr:cNvPr id="28" name="Picture 2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51</xdr:row>
      <xdr:rowOff>0</xdr:rowOff>
    </xdr:from>
    <xdr:ext cx="9525" cy="9525"/>
    <xdr:pic>
      <xdr:nvPicPr>
        <xdr:cNvPr id="29" name="Picture 28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876300" cy="876300"/>
    <xdr:sp macro="" textlink="">
      <xdr:nvSpPr>
        <xdr:cNvPr id="3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96596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876300" cy="876300"/>
    <xdr:sp macro="" textlink="">
      <xdr:nvSpPr>
        <xdr:cNvPr id="31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96596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876300" cy="876300"/>
    <xdr:sp macro="" textlink="">
      <xdr:nvSpPr>
        <xdr:cNvPr id="32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0" y="196596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33" name="Picture 3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34" name="Picture 3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35" name="Picture 34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876300" cy="876300"/>
    <xdr:sp macro="" textlink="">
      <xdr:nvSpPr>
        <xdr:cNvPr id="36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96596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876300" cy="876300"/>
    <xdr:sp macro="" textlink="">
      <xdr:nvSpPr>
        <xdr:cNvPr id="37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96596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61</xdr:row>
      <xdr:rowOff>0</xdr:rowOff>
    </xdr:from>
    <xdr:ext cx="9525" cy="9525"/>
    <xdr:pic>
      <xdr:nvPicPr>
        <xdr:cNvPr id="38" name="Picture 3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593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61</xdr:row>
      <xdr:rowOff>0</xdr:rowOff>
    </xdr:from>
    <xdr:ext cx="9525" cy="9525"/>
    <xdr:pic>
      <xdr:nvPicPr>
        <xdr:cNvPr id="39" name="Picture 38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593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61</xdr:row>
      <xdr:rowOff>0</xdr:rowOff>
    </xdr:from>
    <xdr:ext cx="9525" cy="9525"/>
    <xdr:pic>
      <xdr:nvPicPr>
        <xdr:cNvPr id="40" name="Picture 39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0425" y="1593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41" name="Picture 40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593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42" name="Picture 4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593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43" name="Picture 4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1225" y="1593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180975</xdr:colOff>
      <xdr:row>61</xdr:row>
      <xdr:rowOff>504825</xdr:rowOff>
    </xdr:from>
    <xdr:ext cx="876300" cy="876300"/>
    <xdr:sp macro="" textlink="">
      <xdr:nvSpPr>
        <xdr:cNvPr id="44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401050" y="164401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876300" cy="876300"/>
    <xdr:sp macro="" textlink="">
      <xdr:nvSpPr>
        <xdr:cNvPr id="45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9353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28575</xdr:colOff>
      <xdr:row>58</xdr:row>
      <xdr:rowOff>228600</xdr:rowOff>
    </xdr:from>
    <xdr:ext cx="876300" cy="876300"/>
    <xdr:sp macro="" textlink="">
      <xdr:nvSpPr>
        <xdr:cNvPr id="46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49733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876300" cy="876300"/>
    <xdr:sp macro="" textlink="">
      <xdr:nvSpPr>
        <xdr:cNvPr id="47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49923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876300" cy="876300"/>
    <xdr:sp macro="" textlink="">
      <xdr:nvSpPr>
        <xdr:cNvPr id="48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196596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51</xdr:row>
      <xdr:rowOff>0</xdr:rowOff>
    </xdr:from>
    <xdr:ext cx="9525" cy="9525"/>
    <xdr:pic>
      <xdr:nvPicPr>
        <xdr:cNvPr id="2" name="Picture 1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3" name="Picture 2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4" name="Picture 3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465365</xdr:colOff>
      <xdr:row>3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5825" cy="69532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50</xdr:row>
      <xdr:rowOff>228600</xdr:rowOff>
    </xdr:from>
    <xdr:ext cx="876300" cy="876300"/>
    <xdr:sp macro="" textlink="">
      <xdr:nvSpPr>
        <xdr:cNvPr id="8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229350" y="98012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9" name="Picture 8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10" name="Picture 9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11" name="Picture 10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12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98202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13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98202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14" name="Picture 13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15" name="Picture 14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16" name="Picture 15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51</xdr:row>
      <xdr:rowOff>0</xdr:rowOff>
    </xdr:from>
    <xdr:ext cx="876300" cy="876300"/>
    <xdr:sp macro="" textlink="">
      <xdr:nvSpPr>
        <xdr:cNvPr id="17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98202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18" name="Picture 17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19" name="Picture 18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20" name="Picture 19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21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98202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22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98202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525" cy="9525"/>
    <xdr:pic>
      <xdr:nvPicPr>
        <xdr:cNvPr id="23" name="Picture 22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783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43</xdr:row>
      <xdr:rowOff>0</xdr:rowOff>
    </xdr:from>
    <xdr:ext cx="9525" cy="9525"/>
    <xdr:pic>
      <xdr:nvPicPr>
        <xdr:cNvPr id="24" name="Picture 23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783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43</xdr:row>
      <xdr:rowOff>0</xdr:rowOff>
    </xdr:from>
    <xdr:ext cx="9525" cy="9525"/>
    <xdr:pic>
      <xdr:nvPicPr>
        <xdr:cNvPr id="25" name="Picture 24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0" y="783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9525" cy="9525"/>
    <xdr:pic>
      <xdr:nvPicPr>
        <xdr:cNvPr id="26" name="Picture 25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783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9525" cy="9525"/>
    <xdr:pic>
      <xdr:nvPicPr>
        <xdr:cNvPr id="27" name="Picture 26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783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9525" cy="9525"/>
    <xdr:pic>
      <xdr:nvPicPr>
        <xdr:cNvPr id="28" name="Picture 27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783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43</xdr:row>
      <xdr:rowOff>0</xdr:rowOff>
    </xdr:from>
    <xdr:ext cx="9525" cy="9525"/>
    <xdr:pic>
      <xdr:nvPicPr>
        <xdr:cNvPr id="29" name="Picture 28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43</xdr:row>
      <xdr:rowOff>0</xdr:rowOff>
    </xdr:from>
    <xdr:ext cx="9525" cy="9525"/>
    <xdr:pic>
      <xdr:nvPicPr>
        <xdr:cNvPr id="30" name="Picture 29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43</xdr:row>
      <xdr:rowOff>0</xdr:rowOff>
    </xdr:from>
    <xdr:ext cx="9525" cy="9525"/>
    <xdr:pic>
      <xdr:nvPicPr>
        <xdr:cNvPr id="31" name="Picture 30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32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9637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33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9637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76300" cy="876300"/>
    <xdr:sp macro="" textlink="">
      <xdr:nvSpPr>
        <xdr:cNvPr id="34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149637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525" cy="9525"/>
    <xdr:pic>
      <xdr:nvPicPr>
        <xdr:cNvPr id="35" name="Picture 34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025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9525" cy="9525"/>
    <xdr:pic>
      <xdr:nvPicPr>
        <xdr:cNvPr id="36" name="Picture 35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025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9525" cy="9525"/>
    <xdr:pic>
      <xdr:nvPicPr>
        <xdr:cNvPr id="37" name="Picture 36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025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38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9637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39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9637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40" name="Picture 39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41" name="Picture 40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51</xdr:row>
      <xdr:rowOff>0</xdr:rowOff>
    </xdr:from>
    <xdr:ext cx="9525" cy="9525"/>
    <xdr:pic>
      <xdr:nvPicPr>
        <xdr:cNvPr id="42" name="Picture 41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44" name="Picture 43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025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45" name="Picture 44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025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46" name="Picture 45" descr="https://mail.google.com/mail/u/0/images/cleardot.gif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025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51</xdr:row>
      <xdr:rowOff>0</xdr:rowOff>
    </xdr:from>
    <xdr:ext cx="876300" cy="876300"/>
    <xdr:sp macro="" textlink="">
      <xdr:nvSpPr>
        <xdr:cNvPr id="47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17443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876300" cy="876300"/>
    <xdr:sp macro="" textlink="">
      <xdr:nvSpPr>
        <xdr:cNvPr id="48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395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228600</xdr:rowOff>
    </xdr:from>
    <xdr:ext cx="876300" cy="876300"/>
    <xdr:sp macro="" textlink="">
      <xdr:nvSpPr>
        <xdr:cNvPr id="49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945856" y="10598944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76300" cy="876300"/>
    <xdr:sp macro="" textlink="">
      <xdr:nvSpPr>
        <xdr:cNvPr id="5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917281" y="106203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76300" cy="876300"/>
    <xdr:sp macro="" textlink="">
      <xdr:nvSpPr>
        <xdr:cNvPr id="51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917281" y="15287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8" zoomScale="60" zoomScaleNormal="60" workbookViewId="0">
      <selection activeCell="A8" sqref="A8:H28"/>
    </sheetView>
  </sheetViews>
  <sheetFormatPr defaultColWidth="9.109375" defaultRowHeight="15.6" x14ac:dyDescent="0.3"/>
  <cols>
    <col min="1" max="1" width="6.33203125" style="1" customWidth="1"/>
    <col min="2" max="2" width="12.6640625" style="13" customWidth="1"/>
    <col min="3" max="3" width="12.88671875" style="13" customWidth="1"/>
    <col min="4" max="4" width="12.6640625" style="13" customWidth="1"/>
    <col min="5" max="5" width="15.6640625" style="13" customWidth="1"/>
    <col min="6" max="7" width="20.33203125" style="1" customWidth="1"/>
    <col min="8" max="8" width="21.5546875" style="1" customWidth="1"/>
    <col min="9" max="9" width="22.88671875" style="1" customWidth="1"/>
    <col min="10" max="10" width="20" style="1" customWidth="1"/>
    <col min="11" max="11" width="22.44140625" style="1" customWidth="1"/>
    <col min="12" max="12" width="21.6640625" style="1" customWidth="1"/>
    <col min="13" max="13" width="20" style="1" customWidth="1"/>
    <col min="14" max="14" width="20.109375" style="1" customWidth="1"/>
    <col min="15" max="15" width="22.5546875" style="1" customWidth="1"/>
    <col min="16" max="16" width="20.88671875" style="1" customWidth="1"/>
    <col min="17" max="17" width="21.33203125" style="1" customWidth="1"/>
    <col min="18" max="18" width="19.5546875" style="1" customWidth="1"/>
    <col min="19" max="20" width="20.44140625" style="1" customWidth="1"/>
    <col min="21" max="16384" width="9.109375" style="1"/>
  </cols>
  <sheetData>
    <row r="1" spans="1:22" x14ac:dyDescent="0.3">
      <c r="B1" s="2" t="s">
        <v>0</v>
      </c>
      <c r="C1" s="2"/>
      <c r="D1" s="2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3">
      <c r="B2" s="2" t="s">
        <v>1</v>
      </c>
      <c r="C2" s="2"/>
      <c r="D2" s="2"/>
      <c r="E2" s="2"/>
      <c r="F2" s="3"/>
      <c r="G2" s="3"/>
      <c r="H2" s="3"/>
      <c r="I2" s="3"/>
      <c r="J2" s="3"/>
      <c r="K2" s="3"/>
      <c r="L2" s="5"/>
      <c r="M2" s="5"/>
      <c r="N2" s="5"/>
      <c r="O2" s="4"/>
      <c r="P2" s="4"/>
      <c r="Q2" s="4"/>
      <c r="R2" s="4"/>
      <c r="S2" s="4"/>
      <c r="T2" s="4"/>
      <c r="U2" s="4"/>
      <c r="V2" s="4"/>
    </row>
    <row r="3" spans="1:22" x14ac:dyDescent="0.3">
      <c r="B3" s="2" t="s">
        <v>17</v>
      </c>
      <c r="C3" s="2"/>
      <c r="D3" s="2"/>
      <c r="E3" s="2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">
      <c r="B4" s="2" t="s">
        <v>19</v>
      </c>
      <c r="C4" s="2"/>
      <c r="D4" s="2"/>
      <c r="E4" s="2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2" thickBot="1" x14ac:dyDescent="0.35">
      <c r="B5" s="6"/>
      <c r="C5" s="6"/>
      <c r="D5" s="6"/>
      <c r="E5" s="6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0" customHeight="1" thickBot="1" x14ac:dyDescent="0.35">
      <c r="A6" s="7"/>
      <c r="B6" s="31" t="s">
        <v>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2" ht="40.5" customHeight="1" x14ac:dyDescent="0.3">
      <c r="A7" s="32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</row>
    <row r="8" spans="1:22" s="20" customFormat="1" ht="84.75" customHeight="1" x14ac:dyDescent="0.3">
      <c r="A8" s="17" t="s">
        <v>3</v>
      </c>
      <c r="B8" s="8" t="s">
        <v>15</v>
      </c>
      <c r="C8" s="8" t="s">
        <v>54</v>
      </c>
      <c r="D8" s="8" t="s">
        <v>14</v>
      </c>
      <c r="E8" s="8" t="s">
        <v>20</v>
      </c>
      <c r="F8" s="8" t="s">
        <v>78</v>
      </c>
      <c r="G8" s="8" t="s">
        <v>38</v>
      </c>
      <c r="H8" s="8" t="s">
        <v>39</v>
      </c>
      <c r="I8" s="8" t="s">
        <v>48</v>
      </c>
      <c r="J8" s="8" t="s">
        <v>47</v>
      </c>
      <c r="K8" s="8" t="s">
        <v>46</v>
      </c>
      <c r="L8" s="8" t="s">
        <v>49</v>
      </c>
      <c r="M8" s="8" t="s">
        <v>40</v>
      </c>
      <c r="N8" s="8" t="s">
        <v>51</v>
      </c>
      <c r="O8" s="8" t="s">
        <v>41</v>
      </c>
      <c r="P8" s="8" t="s">
        <v>42</v>
      </c>
      <c r="Q8" s="8" t="s">
        <v>45</v>
      </c>
      <c r="R8" s="8" t="s">
        <v>43</v>
      </c>
      <c r="S8" s="8" t="s">
        <v>44</v>
      </c>
      <c r="T8" s="8" t="s">
        <v>37</v>
      </c>
    </row>
    <row r="9" spans="1:22" s="28" customFormat="1" ht="24.75" customHeight="1" x14ac:dyDescent="0.3">
      <c r="A9" s="24">
        <v>1</v>
      </c>
      <c r="B9" s="25" t="s">
        <v>60</v>
      </c>
      <c r="C9" s="26" t="s">
        <v>53</v>
      </c>
      <c r="D9" s="25" t="s">
        <v>61</v>
      </c>
      <c r="E9" s="25" t="s">
        <v>52</v>
      </c>
      <c r="F9" s="27">
        <v>450000</v>
      </c>
      <c r="G9" s="27">
        <f>F9+50000</f>
        <v>500000</v>
      </c>
      <c r="H9" s="27">
        <f>G9+50000</f>
        <v>550000</v>
      </c>
      <c r="I9" s="27">
        <f>G9+100000</f>
        <v>600000</v>
      </c>
      <c r="J9" s="27">
        <f>G9+300000</f>
        <v>800000</v>
      </c>
      <c r="K9" s="27">
        <f>G9+400000</f>
        <v>900000</v>
      </c>
      <c r="L9" s="27">
        <f>G9+600000</f>
        <v>1100000</v>
      </c>
      <c r="M9" s="27">
        <f>G9+800000</f>
        <v>1300000</v>
      </c>
      <c r="N9" s="27">
        <f>G9+1000000</f>
        <v>1500000</v>
      </c>
      <c r="O9" s="27">
        <f>G9+1400000</f>
        <v>1900000</v>
      </c>
      <c r="P9" s="27">
        <f>G9+1600000</f>
        <v>2100000</v>
      </c>
      <c r="Q9" s="27">
        <f>G9+1800000</f>
        <v>2300000</v>
      </c>
      <c r="R9" s="27">
        <f>G9+2200000</f>
        <v>2700000</v>
      </c>
      <c r="S9" s="27">
        <f>G9+3000000</f>
        <v>3500000</v>
      </c>
      <c r="T9" s="27"/>
    </row>
    <row r="10" spans="1:22" s="28" customFormat="1" ht="24.9" customHeight="1" x14ac:dyDescent="0.3">
      <c r="A10" s="24">
        <v>2</v>
      </c>
      <c r="B10" s="25" t="s">
        <v>60</v>
      </c>
      <c r="C10" s="29" t="s">
        <v>55</v>
      </c>
      <c r="D10" s="25" t="s">
        <v>61</v>
      </c>
      <c r="E10" s="25" t="s">
        <v>52</v>
      </c>
      <c r="F10" s="27">
        <v>500000</v>
      </c>
      <c r="G10" s="27">
        <f t="shared" ref="G10:H26" si="0">F10+50000</f>
        <v>550000</v>
      </c>
      <c r="H10" s="27">
        <f t="shared" si="0"/>
        <v>600000</v>
      </c>
      <c r="I10" s="27">
        <f t="shared" ref="I10:I26" si="1">G10+100000</f>
        <v>650000</v>
      </c>
      <c r="J10" s="27">
        <f t="shared" ref="J10:J21" si="2">G10+300000</f>
        <v>850000</v>
      </c>
      <c r="K10" s="27">
        <f t="shared" ref="K10:K18" si="3">G10+400000</f>
        <v>950000</v>
      </c>
      <c r="L10" s="27">
        <f t="shared" ref="L10:L15" si="4">G10+600000</f>
        <v>1150000</v>
      </c>
      <c r="M10" s="27">
        <f t="shared" ref="M10:M15" si="5">G10+800000</f>
        <v>1350000</v>
      </c>
      <c r="N10" s="27">
        <f t="shared" ref="N10:N15" si="6">G10+1000000</f>
        <v>1550000</v>
      </c>
      <c r="O10" s="27">
        <f t="shared" ref="O10:O15" si="7">G10+1400000</f>
        <v>1950000</v>
      </c>
      <c r="P10" s="27">
        <f t="shared" ref="P10:P15" si="8">G10+1600000</f>
        <v>2150000</v>
      </c>
      <c r="Q10" s="27">
        <f t="shared" ref="Q10:Q15" si="9">G10+1800000</f>
        <v>2350000</v>
      </c>
      <c r="R10" s="27">
        <f t="shared" ref="R10:R15" si="10">G10+2200000</f>
        <v>2750000</v>
      </c>
      <c r="S10" s="27">
        <f t="shared" ref="S10:S15" si="11">G10+3000000</f>
        <v>3550000</v>
      </c>
      <c r="T10" s="27"/>
    </row>
    <row r="11" spans="1:22" s="28" customFormat="1" ht="24.75" customHeight="1" x14ac:dyDescent="0.3">
      <c r="A11" s="24">
        <v>3</v>
      </c>
      <c r="B11" s="25" t="s">
        <v>60</v>
      </c>
      <c r="C11" s="26" t="s">
        <v>56</v>
      </c>
      <c r="D11" s="25" t="s">
        <v>61</v>
      </c>
      <c r="E11" s="25" t="s">
        <v>52</v>
      </c>
      <c r="F11" s="27">
        <v>550000</v>
      </c>
      <c r="G11" s="27">
        <f t="shared" si="0"/>
        <v>600000</v>
      </c>
      <c r="H11" s="27">
        <f t="shared" si="0"/>
        <v>650000</v>
      </c>
      <c r="I11" s="27">
        <f t="shared" si="1"/>
        <v>700000</v>
      </c>
      <c r="J11" s="27">
        <f t="shared" si="2"/>
        <v>900000</v>
      </c>
      <c r="K11" s="27">
        <f t="shared" si="3"/>
        <v>1000000</v>
      </c>
      <c r="L11" s="27">
        <f t="shared" si="4"/>
        <v>1200000</v>
      </c>
      <c r="M11" s="27">
        <f t="shared" si="5"/>
        <v>1400000</v>
      </c>
      <c r="N11" s="27">
        <f t="shared" si="6"/>
        <v>1600000</v>
      </c>
      <c r="O11" s="27">
        <f t="shared" si="7"/>
        <v>2000000</v>
      </c>
      <c r="P11" s="27">
        <f t="shared" si="8"/>
        <v>2200000</v>
      </c>
      <c r="Q11" s="27">
        <f t="shared" si="9"/>
        <v>2400000</v>
      </c>
      <c r="R11" s="27">
        <f t="shared" si="10"/>
        <v>2800000</v>
      </c>
      <c r="S11" s="27">
        <f t="shared" si="11"/>
        <v>3600000</v>
      </c>
      <c r="T11" s="27"/>
    </row>
    <row r="12" spans="1:22" s="28" customFormat="1" ht="24.9" customHeight="1" x14ac:dyDescent="0.3">
      <c r="A12" s="24">
        <v>4</v>
      </c>
      <c r="B12" s="25" t="s">
        <v>60</v>
      </c>
      <c r="C12" s="26" t="s">
        <v>57</v>
      </c>
      <c r="D12" s="25" t="s">
        <v>61</v>
      </c>
      <c r="E12" s="25" t="s">
        <v>52</v>
      </c>
      <c r="F12" s="27">
        <v>600000</v>
      </c>
      <c r="G12" s="27">
        <f t="shared" si="0"/>
        <v>650000</v>
      </c>
      <c r="H12" s="27">
        <f t="shared" si="0"/>
        <v>700000</v>
      </c>
      <c r="I12" s="27">
        <f t="shared" si="1"/>
        <v>750000</v>
      </c>
      <c r="J12" s="27">
        <f t="shared" si="2"/>
        <v>950000</v>
      </c>
      <c r="K12" s="27">
        <f t="shared" si="3"/>
        <v>1050000</v>
      </c>
      <c r="L12" s="27">
        <f t="shared" si="4"/>
        <v>1250000</v>
      </c>
      <c r="M12" s="27">
        <f t="shared" si="5"/>
        <v>1450000</v>
      </c>
      <c r="N12" s="27">
        <f t="shared" si="6"/>
        <v>1650000</v>
      </c>
      <c r="O12" s="27">
        <f t="shared" si="7"/>
        <v>2050000</v>
      </c>
      <c r="P12" s="27">
        <f t="shared" si="8"/>
        <v>2250000</v>
      </c>
      <c r="Q12" s="27">
        <f t="shared" si="9"/>
        <v>2450000</v>
      </c>
      <c r="R12" s="27">
        <f t="shared" si="10"/>
        <v>2850000</v>
      </c>
      <c r="S12" s="27">
        <f t="shared" si="11"/>
        <v>3650000</v>
      </c>
      <c r="T12" s="27"/>
    </row>
    <row r="13" spans="1:22" s="28" customFormat="1" ht="24.75" customHeight="1" x14ac:dyDescent="0.3">
      <c r="A13" s="24">
        <v>5</v>
      </c>
      <c r="B13" s="25" t="s">
        <v>60</v>
      </c>
      <c r="C13" s="26" t="s">
        <v>58</v>
      </c>
      <c r="D13" s="25" t="s">
        <v>61</v>
      </c>
      <c r="E13" s="25" t="s">
        <v>52</v>
      </c>
      <c r="F13" s="27">
        <v>700000</v>
      </c>
      <c r="G13" s="27">
        <f t="shared" si="0"/>
        <v>750000</v>
      </c>
      <c r="H13" s="27">
        <f t="shared" si="0"/>
        <v>800000</v>
      </c>
      <c r="I13" s="27">
        <f t="shared" si="1"/>
        <v>850000</v>
      </c>
      <c r="J13" s="27">
        <f t="shared" si="2"/>
        <v>1050000</v>
      </c>
      <c r="K13" s="27">
        <f t="shared" si="3"/>
        <v>1150000</v>
      </c>
      <c r="L13" s="27">
        <f t="shared" si="4"/>
        <v>1350000</v>
      </c>
      <c r="M13" s="27">
        <f t="shared" si="5"/>
        <v>1550000</v>
      </c>
      <c r="N13" s="27">
        <f t="shared" si="6"/>
        <v>1750000</v>
      </c>
      <c r="O13" s="27">
        <f t="shared" si="7"/>
        <v>2150000</v>
      </c>
      <c r="P13" s="27">
        <f t="shared" si="8"/>
        <v>2350000</v>
      </c>
      <c r="Q13" s="27">
        <f t="shared" si="9"/>
        <v>2550000</v>
      </c>
      <c r="R13" s="27">
        <f t="shared" si="10"/>
        <v>2950000</v>
      </c>
      <c r="S13" s="27">
        <f t="shared" si="11"/>
        <v>3750000</v>
      </c>
      <c r="T13" s="27"/>
    </row>
    <row r="14" spans="1:22" s="28" customFormat="1" ht="24.9" customHeight="1" x14ac:dyDescent="0.3">
      <c r="A14" s="24">
        <v>6</v>
      </c>
      <c r="B14" s="25" t="s">
        <v>60</v>
      </c>
      <c r="C14" s="26" t="s">
        <v>59</v>
      </c>
      <c r="D14" s="25" t="s">
        <v>61</v>
      </c>
      <c r="E14" s="25" t="s">
        <v>52</v>
      </c>
      <c r="F14" s="27">
        <v>800000</v>
      </c>
      <c r="G14" s="27">
        <f t="shared" si="0"/>
        <v>850000</v>
      </c>
      <c r="H14" s="27">
        <f t="shared" si="0"/>
        <v>900000</v>
      </c>
      <c r="I14" s="27">
        <f t="shared" si="1"/>
        <v>950000</v>
      </c>
      <c r="J14" s="27">
        <f t="shared" si="2"/>
        <v>1150000</v>
      </c>
      <c r="K14" s="27">
        <f t="shared" si="3"/>
        <v>1250000</v>
      </c>
      <c r="L14" s="27">
        <f t="shared" si="4"/>
        <v>1450000</v>
      </c>
      <c r="M14" s="27">
        <f t="shared" si="5"/>
        <v>1650000</v>
      </c>
      <c r="N14" s="27">
        <f t="shared" si="6"/>
        <v>1850000</v>
      </c>
      <c r="O14" s="27">
        <f t="shared" si="7"/>
        <v>2250000</v>
      </c>
      <c r="P14" s="27">
        <f t="shared" si="8"/>
        <v>2450000</v>
      </c>
      <c r="Q14" s="27">
        <f t="shared" si="9"/>
        <v>2650000</v>
      </c>
      <c r="R14" s="27">
        <f t="shared" si="10"/>
        <v>3050000</v>
      </c>
      <c r="S14" s="27">
        <f t="shared" si="11"/>
        <v>3850000</v>
      </c>
      <c r="T14" s="27"/>
    </row>
    <row r="15" spans="1:22" s="28" customFormat="1" ht="24.9" customHeight="1" x14ac:dyDescent="0.3">
      <c r="A15" s="24">
        <v>7</v>
      </c>
      <c r="B15" s="25" t="s">
        <v>60</v>
      </c>
      <c r="C15" s="26" t="s">
        <v>63</v>
      </c>
      <c r="D15" s="25" t="s">
        <v>61</v>
      </c>
      <c r="E15" s="25" t="s">
        <v>52</v>
      </c>
      <c r="F15" s="27">
        <v>850000</v>
      </c>
      <c r="G15" s="27">
        <f t="shared" si="0"/>
        <v>900000</v>
      </c>
      <c r="H15" s="27">
        <f t="shared" si="0"/>
        <v>950000</v>
      </c>
      <c r="I15" s="27">
        <f t="shared" si="1"/>
        <v>1000000</v>
      </c>
      <c r="J15" s="27">
        <f t="shared" si="2"/>
        <v>1200000</v>
      </c>
      <c r="K15" s="27">
        <f t="shared" si="3"/>
        <v>1300000</v>
      </c>
      <c r="L15" s="27">
        <f t="shared" si="4"/>
        <v>1500000</v>
      </c>
      <c r="M15" s="27">
        <f t="shared" si="5"/>
        <v>1700000</v>
      </c>
      <c r="N15" s="27">
        <f t="shared" si="6"/>
        <v>1900000</v>
      </c>
      <c r="O15" s="27">
        <f t="shared" si="7"/>
        <v>2300000</v>
      </c>
      <c r="P15" s="27">
        <f t="shared" si="8"/>
        <v>2500000</v>
      </c>
      <c r="Q15" s="27">
        <f t="shared" si="9"/>
        <v>2700000</v>
      </c>
      <c r="R15" s="27">
        <f t="shared" si="10"/>
        <v>3100000</v>
      </c>
      <c r="S15" s="27">
        <f t="shared" si="11"/>
        <v>3900000</v>
      </c>
      <c r="T15" s="27"/>
    </row>
    <row r="16" spans="1:22" s="28" customFormat="1" ht="24.9" customHeight="1" x14ac:dyDescent="0.3">
      <c r="A16" s="24">
        <v>8</v>
      </c>
      <c r="B16" s="25" t="s">
        <v>60</v>
      </c>
      <c r="C16" s="26" t="s">
        <v>64</v>
      </c>
      <c r="D16" s="25" t="s">
        <v>61</v>
      </c>
      <c r="E16" s="25" t="s">
        <v>52</v>
      </c>
      <c r="F16" s="27">
        <v>900000</v>
      </c>
      <c r="G16" s="27">
        <f t="shared" si="0"/>
        <v>950000</v>
      </c>
      <c r="H16" s="27">
        <f t="shared" si="0"/>
        <v>1000000</v>
      </c>
      <c r="I16" s="27">
        <f t="shared" si="1"/>
        <v>1050000</v>
      </c>
      <c r="J16" s="27">
        <f t="shared" si="2"/>
        <v>1250000</v>
      </c>
      <c r="K16" s="27">
        <f t="shared" si="3"/>
        <v>1350000</v>
      </c>
      <c r="L16" s="27">
        <f>G16+700000</f>
        <v>1650000</v>
      </c>
      <c r="M16" s="27">
        <f>L16+200000</f>
        <v>1850000</v>
      </c>
      <c r="N16" s="27">
        <f>M16+100000</f>
        <v>1950000</v>
      </c>
      <c r="O16" s="27">
        <f>N16+300000</f>
        <v>2250000</v>
      </c>
      <c r="P16" s="27">
        <f>O16+200000</f>
        <v>2450000</v>
      </c>
      <c r="Q16" s="27">
        <f>P16+400000</f>
        <v>2850000</v>
      </c>
      <c r="R16" s="27">
        <f>Q16+600000</f>
        <v>3450000</v>
      </c>
      <c r="S16" s="27">
        <f>R16+1000000</f>
        <v>4450000</v>
      </c>
      <c r="T16" s="27"/>
    </row>
    <row r="17" spans="1:20" s="28" customFormat="1" ht="24.9" customHeight="1" x14ac:dyDescent="0.3">
      <c r="A17" s="24">
        <v>9</v>
      </c>
      <c r="B17" s="25" t="s">
        <v>60</v>
      </c>
      <c r="C17" s="26" t="s">
        <v>65</v>
      </c>
      <c r="D17" s="25" t="s">
        <v>61</v>
      </c>
      <c r="E17" s="25" t="s">
        <v>52</v>
      </c>
      <c r="F17" s="27">
        <v>950000</v>
      </c>
      <c r="G17" s="27">
        <f t="shared" si="0"/>
        <v>1000000</v>
      </c>
      <c r="H17" s="27">
        <f t="shared" si="0"/>
        <v>1050000</v>
      </c>
      <c r="I17" s="27">
        <f t="shared" si="1"/>
        <v>1100000</v>
      </c>
      <c r="J17" s="27">
        <f t="shared" si="2"/>
        <v>1300000</v>
      </c>
      <c r="K17" s="27">
        <f t="shared" si="3"/>
        <v>1400000</v>
      </c>
      <c r="L17" s="27">
        <f t="shared" ref="L17:L18" si="12">G17+700000</f>
        <v>1700000</v>
      </c>
      <c r="M17" s="27">
        <f t="shared" ref="M17:M20" si="13">L17+200000</f>
        <v>1900000</v>
      </c>
      <c r="N17" s="27">
        <f t="shared" ref="N17:N20" si="14">M17+100000</f>
        <v>2000000</v>
      </c>
      <c r="O17" s="27">
        <f t="shared" ref="O17:O20" si="15">N17+300000</f>
        <v>2300000</v>
      </c>
      <c r="P17" s="27">
        <f t="shared" ref="P17:P20" si="16">O17+200000</f>
        <v>2500000</v>
      </c>
      <c r="Q17" s="27">
        <f t="shared" ref="Q17:Q20" si="17">P17+400000</f>
        <v>2900000</v>
      </c>
      <c r="R17" s="27">
        <f t="shared" ref="R17:R25" si="18">Q17+600000</f>
        <v>3500000</v>
      </c>
      <c r="S17" s="27">
        <f t="shared" ref="S17:S25" si="19">R17+1000000</f>
        <v>4500000</v>
      </c>
      <c r="T17" s="27"/>
    </row>
    <row r="18" spans="1:20" s="28" customFormat="1" ht="24.9" customHeight="1" x14ac:dyDescent="0.3">
      <c r="A18" s="24">
        <v>10</v>
      </c>
      <c r="B18" s="25" t="s">
        <v>60</v>
      </c>
      <c r="C18" s="26" t="s">
        <v>66</v>
      </c>
      <c r="D18" s="25" t="s">
        <v>61</v>
      </c>
      <c r="E18" s="25" t="s">
        <v>52</v>
      </c>
      <c r="F18" s="27">
        <v>1000000</v>
      </c>
      <c r="G18" s="27">
        <f t="shared" si="0"/>
        <v>1050000</v>
      </c>
      <c r="H18" s="27">
        <f t="shared" si="0"/>
        <v>1100000</v>
      </c>
      <c r="I18" s="27">
        <f t="shared" si="1"/>
        <v>1150000</v>
      </c>
      <c r="J18" s="27">
        <f t="shared" si="2"/>
        <v>1350000</v>
      </c>
      <c r="K18" s="27">
        <f t="shared" si="3"/>
        <v>1450000</v>
      </c>
      <c r="L18" s="27">
        <f t="shared" si="12"/>
        <v>1750000</v>
      </c>
      <c r="M18" s="27">
        <f t="shared" si="13"/>
        <v>1950000</v>
      </c>
      <c r="N18" s="27">
        <f t="shared" si="14"/>
        <v>2050000</v>
      </c>
      <c r="O18" s="27">
        <f t="shared" si="15"/>
        <v>2350000</v>
      </c>
      <c r="P18" s="27">
        <f t="shared" si="16"/>
        <v>2550000</v>
      </c>
      <c r="Q18" s="27">
        <f t="shared" si="17"/>
        <v>2950000</v>
      </c>
      <c r="R18" s="27">
        <f t="shared" si="18"/>
        <v>3550000</v>
      </c>
      <c r="S18" s="27">
        <f t="shared" si="19"/>
        <v>4550000</v>
      </c>
      <c r="T18" s="27"/>
    </row>
    <row r="19" spans="1:20" s="28" customFormat="1" ht="24.9" customHeight="1" x14ac:dyDescent="0.3">
      <c r="A19" s="24">
        <v>11</v>
      </c>
      <c r="B19" s="25" t="s">
        <v>60</v>
      </c>
      <c r="C19" s="26" t="s">
        <v>67</v>
      </c>
      <c r="D19" s="25" t="s">
        <v>61</v>
      </c>
      <c r="E19" s="25" t="s">
        <v>52</v>
      </c>
      <c r="F19" s="27">
        <v>1050000</v>
      </c>
      <c r="G19" s="27">
        <f t="shared" si="0"/>
        <v>1100000</v>
      </c>
      <c r="H19" s="27">
        <f t="shared" si="0"/>
        <v>1150000</v>
      </c>
      <c r="I19" s="27">
        <f t="shared" si="1"/>
        <v>1200000</v>
      </c>
      <c r="J19" s="27">
        <f t="shared" si="2"/>
        <v>1400000</v>
      </c>
      <c r="K19" s="27">
        <f>J19+300000</f>
        <v>1700000</v>
      </c>
      <c r="L19" s="27">
        <f>K19+200000</f>
        <v>1900000</v>
      </c>
      <c r="M19" s="27">
        <f t="shared" si="13"/>
        <v>2100000</v>
      </c>
      <c r="N19" s="27">
        <f t="shared" si="14"/>
        <v>2200000</v>
      </c>
      <c r="O19" s="27">
        <f t="shared" si="15"/>
        <v>2500000</v>
      </c>
      <c r="P19" s="27">
        <f t="shared" si="16"/>
        <v>2700000</v>
      </c>
      <c r="Q19" s="27">
        <f t="shared" si="17"/>
        <v>3100000</v>
      </c>
      <c r="R19" s="27">
        <f t="shared" si="18"/>
        <v>3700000</v>
      </c>
      <c r="S19" s="27">
        <f t="shared" si="19"/>
        <v>4700000</v>
      </c>
      <c r="T19" s="27"/>
    </row>
    <row r="20" spans="1:20" s="28" customFormat="1" ht="24.9" customHeight="1" x14ac:dyDescent="0.3">
      <c r="A20" s="24">
        <v>12</v>
      </c>
      <c r="B20" s="25" t="s">
        <v>60</v>
      </c>
      <c r="C20" s="26" t="s">
        <v>71</v>
      </c>
      <c r="D20" s="25" t="s">
        <v>61</v>
      </c>
      <c r="E20" s="25" t="s">
        <v>52</v>
      </c>
      <c r="F20" s="27">
        <v>1200000</v>
      </c>
      <c r="G20" s="27">
        <f t="shared" si="0"/>
        <v>1250000</v>
      </c>
      <c r="H20" s="27">
        <f t="shared" si="0"/>
        <v>1300000</v>
      </c>
      <c r="I20" s="27">
        <f t="shared" si="1"/>
        <v>1350000</v>
      </c>
      <c r="J20" s="27">
        <f t="shared" si="2"/>
        <v>1550000</v>
      </c>
      <c r="K20" s="27">
        <f t="shared" ref="K20:K24" si="20">J20+300000</f>
        <v>1850000</v>
      </c>
      <c r="L20" s="27">
        <f t="shared" ref="L20:L24" si="21">K20+200000</f>
        <v>2050000</v>
      </c>
      <c r="M20" s="27">
        <f t="shared" si="13"/>
        <v>2250000</v>
      </c>
      <c r="N20" s="27">
        <f t="shared" si="14"/>
        <v>2350000</v>
      </c>
      <c r="O20" s="27">
        <f t="shared" si="15"/>
        <v>2650000</v>
      </c>
      <c r="P20" s="27">
        <f t="shared" si="16"/>
        <v>2850000</v>
      </c>
      <c r="Q20" s="27">
        <f t="shared" si="17"/>
        <v>3250000</v>
      </c>
      <c r="R20" s="27">
        <f t="shared" si="18"/>
        <v>3850000</v>
      </c>
      <c r="S20" s="27">
        <f t="shared" si="19"/>
        <v>4850000</v>
      </c>
      <c r="T20" s="27"/>
    </row>
    <row r="21" spans="1:20" s="28" customFormat="1" ht="24.9" customHeight="1" x14ac:dyDescent="0.3">
      <c r="A21" s="24">
        <v>13</v>
      </c>
      <c r="B21" s="25" t="s">
        <v>60</v>
      </c>
      <c r="C21" s="26" t="s">
        <v>68</v>
      </c>
      <c r="D21" s="25" t="s">
        <v>61</v>
      </c>
      <c r="E21" s="25" t="s">
        <v>52</v>
      </c>
      <c r="F21" s="27">
        <v>1400000</v>
      </c>
      <c r="G21" s="27">
        <f t="shared" si="0"/>
        <v>1450000</v>
      </c>
      <c r="H21" s="27">
        <f t="shared" si="0"/>
        <v>1500000</v>
      </c>
      <c r="I21" s="27">
        <f t="shared" si="1"/>
        <v>1550000</v>
      </c>
      <c r="J21" s="27">
        <f t="shared" si="2"/>
        <v>1750000</v>
      </c>
      <c r="K21" s="27">
        <f t="shared" si="20"/>
        <v>2050000</v>
      </c>
      <c r="L21" s="27">
        <f t="shared" si="21"/>
        <v>2250000</v>
      </c>
      <c r="M21" s="27">
        <f>L21+300000</f>
        <v>2550000</v>
      </c>
      <c r="N21" s="27">
        <f>M21+200000</f>
        <v>2750000</v>
      </c>
      <c r="O21" s="27">
        <f>N21+400000</f>
        <v>3150000</v>
      </c>
      <c r="P21" s="27">
        <f>O21+400000</f>
        <v>3550000</v>
      </c>
      <c r="Q21" s="27">
        <f>P21+500000</f>
        <v>4050000</v>
      </c>
      <c r="R21" s="27">
        <f t="shared" si="18"/>
        <v>4650000</v>
      </c>
      <c r="S21" s="27">
        <f t="shared" si="19"/>
        <v>5650000</v>
      </c>
      <c r="T21" s="27"/>
    </row>
    <row r="22" spans="1:20" s="28" customFormat="1" ht="24.9" customHeight="1" x14ac:dyDescent="0.3">
      <c r="A22" s="24">
        <v>14</v>
      </c>
      <c r="B22" s="25" t="s">
        <v>60</v>
      </c>
      <c r="C22" s="26" t="s">
        <v>69</v>
      </c>
      <c r="D22" s="25" t="s">
        <v>61</v>
      </c>
      <c r="E22" s="25" t="s">
        <v>52</v>
      </c>
      <c r="F22" s="27">
        <v>1500000</v>
      </c>
      <c r="G22" s="27">
        <f t="shared" si="0"/>
        <v>1550000</v>
      </c>
      <c r="H22" s="27">
        <f t="shared" si="0"/>
        <v>1600000</v>
      </c>
      <c r="I22" s="27">
        <f t="shared" si="1"/>
        <v>1650000</v>
      </c>
      <c r="J22" s="27">
        <f>I22+100000</f>
        <v>1750000</v>
      </c>
      <c r="K22" s="27">
        <f t="shared" si="20"/>
        <v>2050000</v>
      </c>
      <c r="L22" s="27">
        <f t="shared" si="21"/>
        <v>2250000</v>
      </c>
      <c r="M22" s="27">
        <f t="shared" ref="M22:M24" si="22">L22+300000</f>
        <v>2550000</v>
      </c>
      <c r="N22" s="27">
        <f t="shared" ref="N22:N35" si="23">M22+200000</f>
        <v>2750000</v>
      </c>
      <c r="O22" s="27">
        <f t="shared" ref="O22:P25" si="24">N22+400000</f>
        <v>3150000</v>
      </c>
      <c r="P22" s="27">
        <f t="shared" si="24"/>
        <v>3550000</v>
      </c>
      <c r="Q22" s="27">
        <f t="shared" ref="Q22:Q26" si="25">P22+500000</f>
        <v>4050000</v>
      </c>
      <c r="R22" s="27">
        <f t="shared" si="18"/>
        <v>4650000</v>
      </c>
      <c r="S22" s="27">
        <f t="shared" si="19"/>
        <v>5650000</v>
      </c>
      <c r="T22" s="27"/>
    </row>
    <row r="23" spans="1:20" s="28" customFormat="1" ht="24.9" customHeight="1" x14ac:dyDescent="0.3">
      <c r="A23" s="24">
        <v>15</v>
      </c>
      <c r="B23" s="25" t="s">
        <v>60</v>
      </c>
      <c r="C23" s="26" t="s">
        <v>70</v>
      </c>
      <c r="D23" s="25" t="s">
        <v>61</v>
      </c>
      <c r="E23" s="25" t="s">
        <v>80</v>
      </c>
      <c r="F23" s="27">
        <v>1600000</v>
      </c>
      <c r="G23" s="27">
        <f t="shared" si="0"/>
        <v>1650000</v>
      </c>
      <c r="H23" s="27">
        <f t="shared" si="0"/>
        <v>1700000</v>
      </c>
      <c r="I23" s="27">
        <f t="shared" si="1"/>
        <v>1750000</v>
      </c>
      <c r="J23" s="27">
        <f t="shared" ref="J23:J24" si="26">I23+100000</f>
        <v>1850000</v>
      </c>
      <c r="K23" s="27">
        <f t="shared" si="20"/>
        <v>2150000</v>
      </c>
      <c r="L23" s="27">
        <f t="shared" si="21"/>
        <v>2350000</v>
      </c>
      <c r="M23" s="27">
        <f t="shared" si="22"/>
        <v>2650000</v>
      </c>
      <c r="N23" s="27">
        <f t="shared" si="23"/>
        <v>2850000</v>
      </c>
      <c r="O23" s="27">
        <f t="shared" si="24"/>
        <v>3250000</v>
      </c>
      <c r="P23" s="27">
        <f t="shared" si="24"/>
        <v>3650000</v>
      </c>
      <c r="Q23" s="27">
        <f t="shared" si="25"/>
        <v>4150000</v>
      </c>
      <c r="R23" s="27">
        <f t="shared" si="18"/>
        <v>4750000</v>
      </c>
      <c r="S23" s="27">
        <f t="shared" si="19"/>
        <v>5750000</v>
      </c>
      <c r="T23" s="27"/>
    </row>
    <row r="24" spans="1:20" s="28" customFormat="1" ht="24.6" customHeight="1" x14ac:dyDescent="0.3">
      <c r="A24" s="24">
        <v>16</v>
      </c>
      <c r="B24" s="25" t="s">
        <v>60</v>
      </c>
      <c r="C24" s="26" t="s">
        <v>72</v>
      </c>
      <c r="D24" s="25" t="s">
        <v>61</v>
      </c>
      <c r="E24" s="25" t="s">
        <v>80</v>
      </c>
      <c r="F24" s="27">
        <v>1700000</v>
      </c>
      <c r="G24" s="27">
        <f t="shared" si="0"/>
        <v>1750000</v>
      </c>
      <c r="H24" s="27">
        <f t="shared" si="0"/>
        <v>1800000</v>
      </c>
      <c r="I24" s="27">
        <f t="shared" si="1"/>
        <v>1850000</v>
      </c>
      <c r="J24" s="27">
        <f t="shared" si="26"/>
        <v>1950000</v>
      </c>
      <c r="K24" s="27">
        <f t="shared" si="20"/>
        <v>2250000</v>
      </c>
      <c r="L24" s="27">
        <f t="shared" si="21"/>
        <v>2450000</v>
      </c>
      <c r="M24" s="27">
        <f t="shared" si="22"/>
        <v>2750000</v>
      </c>
      <c r="N24" s="27">
        <f t="shared" si="23"/>
        <v>2950000</v>
      </c>
      <c r="O24" s="27">
        <f t="shared" si="24"/>
        <v>3350000</v>
      </c>
      <c r="P24" s="27">
        <f t="shared" si="24"/>
        <v>3750000</v>
      </c>
      <c r="Q24" s="27">
        <f t="shared" si="25"/>
        <v>4250000</v>
      </c>
      <c r="R24" s="27">
        <f t="shared" si="18"/>
        <v>4850000</v>
      </c>
      <c r="S24" s="27">
        <f t="shared" si="19"/>
        <v>5850000</v>
      </c>
      <c r="T24" s="27"/>
    </row>
    <row r="25" spans="1:20" s="28" customFormat="1" ht="24.9" customHeight="1" x14ac:dyDescent="0.3">
      <c r="A25" s="24">
        <v>17</v>
      </c>
      <c r="B25" s="25" t="s">
        <v>60</v>
      </c>
      <c r="C25" s="26" t="s">
        <v>73</v>
      </c>
      <c r="D25" s="25" t="s">
        <v>61</v>
      </c>
      <c r="E25" s="25" t="s">
        <v>80</v>
      </c>
      <c r="F25" s="27">
        <v>1800000</v>
      </c>
      <c r="G25" s="27">
        <f t="shared" ref="G25:G34" si="27">F25+100000</f>
        <v>1900000</v>
      </c>
      <c r="H25" s="27">
        <f t="shared" si="0"/>
        <v>1950000</v>
      </c>
      <c r="I25" s="27">
        <f t="shared" si="1"/>
        <v>2000000</v>
      </c>
      <c r="J25" s="27">
        <f>I25+400000</f>
        <v>2400000</v>
      </c>
      <c r="K25" s="27">
        <f t="shared" ref="K25:K36" si="28">J25+200000</f>
        <v>2600000</v>
      </c>
      <c r="L25" s="27">
        <f>K25+500000</f>
        <v>3100000</v>
      </c>
      <c r="M25" s="27">
        <f>L25+400000</f>
        <v>3500000</v>
      </c>
      <c r="N25" s="27">
        <f t="shared" si="23"/>
        <v>3700000</v>
      </c>
      <c r="O25" s="27">
        <f t="shared" ref="O25:O36" si="29">N25+300000</f>
        <v>4000000</v>
      </c>
      <c r="P25" s="27">
        <f t="shared" si="24"/>
        <v>4400000</v>
      </c>
      <c r="Q25" s="27">
        <f>P25+400000</f>
        <v>4800000</v>
      </c>
      <c r="R25" s="27">
        <f t="shared" si="18"/>
        <v>5400000</v>
      </c>
      <c r="S25" s="27">
        <f t="shared" si="19"/>
        <v>6400000</v>
      </c>
      <c r="T25" s="27"/>
    </row>
    <row r="26" spans="1:20" s="28" customFormat="1" ht="24.9" customHeight="1" x14ac:dyDescent="0.3">
      <c r="A26" s="24">
        <v>18</v>
      </c>
      <c r="B26" s="25" t="s">
        <v>60</v>
      </c>
      <c r="C26" s="26" t="s">
        <v>83</v>
      </c>
      <c r="D26" s="25" t="s">
        <v>61</v>
      </c>
      <c r="E26" s="25" t="s">
        <v>80</v>
      </c>
      <c r="F26" s="27">
        <v>2200000</v>
      </c>
      <c r="G26" s="27">
        <f t="shared" si="27"/>
        <v>2300000</v>
      </c>
      <c r="H26" s="27">
        <f t="shared" si="0"/>
        <v>2350000</v>
      </c>
      <c r="I26" s="27">
        <f t="shared" si="1"/>
        <v>2400000</v>
      </c>
      <c r="J26" s="27">
        <f t="shared" ref="J26" si="30">I26+400000</f>
        <v>2800000</v>
      </c>
      <c r="K26" s="27">
        <f t="shared" si="28"/>
        <v>3000000</v>
      </c>
      <c r="L26" s="27">
        <f t="shared" ref="L26:L36" si="31">K26+600000</f>
        <v>3600000</v>
      </c>
      <c r="M26" s="27">
        <f t="shared" ref="M26:M35" si="32">L26+400000</f>
        <v>4000000</v>
      </c>
      <c r="N26" s="27">
        <f t="shared" si="23"/>
        <v>4200000</v>
      </c>
      <c r="O26" s="27">
        <f t="shared" si="29"/>
        <v>4500000</v>
      </c>
      <c r="P26" s="27">
        <f t="shared" ref="P26:P34" si="33">O26+200000</f>
        <v>4700000</v>
      </c>
      <c r="Q26" s="27">
        <f t="shared" si="25"/>
        <v>5200000</v>
      </c>
      <c r="R26" s="27">
        <f>Q26+900000</f>
        <v>6100000</v>
      </c>
      <c r="S26" s="27">
        <f t="shared" ref="S26:S36" si="34">R26+1500000</f>
        <v>7600000</v>
      </c>
      <c r="T26" s="27"/>
    </row>
    <row r="27" spans="1:20" s="28" customFormat="1" ht="24.9" customHeight="1" x14ac:dyDescent="0.3">
      <c r="A27" s="24">
        <v>19</v>
      </c>
      <c r="B27" s="25" t="s">
        <v>60</v>
      </c>
      <c r="C27" s="26" t="s">
        <v>84</v>
      </c>
      <c r="D27" s="25" t="s">
        <v>61</v>
      </c>
      <c r="E27" s="25" t="s">
        <v>80</v>
      </c>
      <c r="F27" s="27">
        <v>2300000</v>
      </c>
      <c r="G27" s="27">
        <f t="shared" si="27"/>
        <v>2400000</v>
      </c>
      <c r="H27" s="27">
        <f t="shared" ref="H27:H34" si="35">G27+50000</f>
        <v>2450000</v>
      </c>
      <c r="I27" s="27">
        <f t="shared" ref="I27:I34" si="36">G27+100000</f>
        <v>2500000</v>
      </c>
      <c r="J27" s="27">
        <f t="shared" ref="J27:J36" si="37">I27+500000</f>
        <v>3000000</v>
      </c>
      <c r="K27" s="27">
        <f t="shared" si="28"/>
        <v>3200000</v>
      </c>
      <c r="L27" s="27">
        <f t="shared" si="31"/>
        <v>3800000</v>
      </c>
      <c r="M27" s="27">
        <f t="shared" ref="M27:M34" si="38">L27+400000</f>
        <v>4200000</v>
      </c>
      <c r="N27" s="27">
        <f t="shared" ref="N27:N34" si="39">M27+200000</f>
        <v>4400000</v>
      </c>
      <c r="O27" s="27">
        <f t="shared" si="29"/>
        <v>4700000</v>
      </c>
      <c r="P27" s="27">
        <f t="shared" si="33"/>
        <v>4900000</v>
      </c>
      <c r="Q27" s="27">
        <f t="shared" ref="Q27:Q34" si="40">P27+1200000</f>
        <v>6100000</v>
      </c>
      <c r="R27" s="27">
        <f t="shared" ref="R27:R36" si="41">Q27+1000000</f>
        <v>7100000</v>
      </c>
      <c r="S27" s="27">
        <f t="shared" si="34"/>
        <v>8600000</v>
      </c>
      <c r="T27" s="27"/>
    </row>
    <row r="28" spans="1:20" s="28" customFormat="1" ht="24.9" customHeight="1" x14ac:dyDescent="0.3">
      <c r="A28" s="24">
        <v>20</v>
      </c>
      <c r="B28" s="25" t="s">
        <v>60</v>
      </c>
      <c r="C28" s="26" t="s">
        <v>85</v>
      </c>
      <c r="D28" s="25" t="s">
        <v>61</v>
      </c>
      <c r="E28" s="25" t="s">
        <v>80</v>
      </c>
      <c r="F28" s="27">
        <v>2400000</v>
      </c>
      <c r="G28" s="27">
        <f t="shared" si="27"/>
        <v>2500000</v>
      </c>
      <c r="H28" s="27">
        <f t="shared" si="35"/>
        <v>2550000</v>
      </c>
      <c r="I28" s="27">
        <f t="shared" si="36"/>
        <v>2600000</v>
      </c>
      <c r="J28" s="27">
        <f t="shared" si="37"/>
        <v>3100000</v>
      </c>
      <c r="K28" s="27">
        <f t="shared" si="28"/>
        <v>3300000</v>
      </c>
      <c r="L28" s="27">
        <f t="shared" si="31"/>
        <v>3900000</v>
      </c>
      <c r="M28" s="27">
        <f t="shared" si="38"/>
        <v>4300000</v>
      </c>
      <c r="N28" s="27">
        <f t="shared" si="39"/>
        <v>4500000</v>
      </c>
      <c r="O28" s="27">
        <f t="shared" si="29"/>
        <v>4800000</v>
      </c>
      <c r="P28" s="27">
        <f t="shared" si="33"/>
        <v>5000000</v>
      </c>
      <c r="Q28" s="27">
        <f t="shared" si="40"/>
        <v>6200000</v>
      </c>
      <c r="R28" s="27">
        <f t="shared" si="41"/>
        <v>7200000</v>
      </c>
      <c r="S28" s="27">
        <f t="shared" si="34"/>
        <v>8700000</v>
      </c>
      <c r="T28" s="27"/>
    </row>
    <row r="29" spans="1:20" s="28" customFormat="1" ht="24.9" customHeight="1" x14ac:dyDescent="0.3">
      <c r="A29" s="24">
        <v>19</v>
      </c>
      <c r="B29" s="25" t="s">
        <v>60</v>
      </c>
      <c r="C29" s="26" t="s">
        <v>86</v>
      </c>
      <c r="D29" s="25" t="s">
        <v>61</v>
      </c>
      <c r="E29" s="25" t="s">
        <v>80</v>
      </c>
      <c r="F29" s="27">
        <v>2500000</v>
      </c>
      <c r="G29" s="27">
        <f t="shared" si="27"/>
        <v>2600000</v>
      </c>
      <c r="H29" s="27">
        <f t="shared" ref="H29:H32" si="42">G29+50000</f>
        <v>2650000</v>
      </c>
      <c r="I29" s="27">
        <f t="shared" ref="I29:I32" si="43">G29+100000</f>
        <v>2700000</v>
      </c>
      <c r="J29" s="27">
        <f t="shared" si="37"/>
        <v>3200000</v>
      </c>
      <c r="K29" s="27">
        <f t="shared" si="28"/>
        <v>3400000</v>
      </c>
      <c r="L29" s="27">
        <f t="shared" si="31"/>
        <v>4000000</v>
      </c>
      <c r="M29" s="27">
        <f t="shared" ref="M29:M32" si="44">L29+400000</f>
        <v>4400000</v>
      </c>
      <c r="N29" s="27">
        <f t="shared" ref="N29:N32" si="45">M29+200000</f>
        <v>4600000</v>
      </c>
      <c r="O29" s="27">
        <f t="shared" si="29"/>
        <v>4900000</v>
      </c>
      <c r="P29" s="27">
        <f t="shared" si="33"/>
        <v>5100000</v>
      </c>
      <c r="Q29" s="27">
        <f t="shared" si="40"/>
        <v>6300000</v>
      </c>
      <c r="R29" s="27">
        <f t="shared" si="41"/>
        <v>7300000</v>
      </c>
      <c r="S29" s="27">
        <f t="shared" si="34"/>
        <v>8800000</v>
      </c>
      <c r="T29" s="27"/>
    </row>
    <row r="30" spans="1:20" s="28" customFormat="1" ht="24.9" customHeight="1" x14ac:dyDescent="0.3">
      <c r="A30" s="24">
        <v>20</v>
      </c>
      <c r="B30" s="25" t="s">
        <v>60</v>
      </c>
      <c r="C30" s="26" t="s">
        <v>87</v>
      </c>
      <c r="D30" s="25" t="s">
        <v>61</v>
      </c>
      <c r="E30" s="25" t="s">
        <v>80</v>
      </c>
      <c r="F30" s="27">
        <v>2600000</v>
      </c>
      <c r="G30" s="27">
        <f t="shared" si="27"/>
        <v>2700000</v>
      </c>
      <c r="H30" s="27">
        <f t="shared" si="42"/>
        <v>2750000</v>
      </c>
      <c r="I30" s="27">
        <f t="shared" si="43"/>
        <v>2800000</v>
      </c>
      <c r="J30" s="27">
        <f t="shared" si="37"/>
        <v>3300000</v>
      </c>
      <c r="K30" s="27">
        <f t="shared" si="28"/>
        <v>3500000</v>
      </c>
      <c r="L30" s="27">
        <f t="shared" si="31"/>
        <v>4100000</v>
      </c>
      <c r="M30" s="27">
        <f t="shared" si="44"/>
        <v>4500000</v>
      </c>
      <c r="N30" s="27">
        <f t="shared" si="45"/>
        <v>4700000</v>
      </c>
      <c r="O30" s="27">
        <f t="shared" si="29"/>
        <v>5000000</v>
      </c>
      <c r="P30" s="27">
        <f t="shared" si="33"/>
        <v>5200000</v>
      </c>
      <c r="Q30" s="27">
        <f t="shared" si="40"/>
        <v>6400000</v>
      </c>
      <c r="R30" s="27">
        <f t="shared" si="41"/>
        <v>7400000</v>
      </c>
      <c r="S30" s="27">
        <f t="shared" si="34"/>
        <v>8900000</v>
      </c>
      <c r="T30" s="27"/>
    </row>
    <row r="31" spans="1:20" s="28" customFormat="1" ht="24.9" customHeight="1" x14ac:dyDescent="0.3">
      <c r="A31" s="24">
        <v>19</v>
      </c>
      <c r="B31" s="25" t="s">
        <v>60</v>
      </c>
      <c r="C31" s="26" t="s">
        <v>88</v>
      </c>
      <c r="D31" s="25" t="s">
        <v>61</v>
      </c>
      <c r="E31" s="25" t="s">
        <v>80</v>
      </c>
      <c r="F31" s="27">
        <v>2700000</v>
      </c>
      <c r="G31" s="27">
        <f t="shared" si="27"/>
        <v>2800000</v>
      </c>
      <c r="H31" s="27">
        <f t="shared" si="42"/>
        <v>2850000</v>
      </c>
      <c r="I31" s="27">
        <f t="shared" si="43"/>
        <v>2900000</v>
      </c>
      <c r="J31" s="27">
        <f t="shared" si="37"/>
        <v>3400000</v>
      </c>
      <c r="K31" s="27">
        <f t="shared" si="28"/>
        <v>3600000</v>
      </c>
      <c r="L31" s="27">
        <f t="shared" si="31"/>
        <v>4200000</v>
      </c>
      <c r="M31" s="27">
        <f t="shared" si="44"/>
        <v>4600000</v>
      </c>
      <c r="N31" s="27">
        <f t="shared" si="45"/>
        <v>4800000</v>
      </c>
      <c r="O31" s="27">
        <f t="shared" si="29"/>
        <v>5100000</v>
      </c>
      <c r="P31" s="27">
        <f t="shared" si="33"/>
        <v>5300000</v>
      </c>
      <c r="Q31" s="27">
        <f t="shared" si="40"/>
        <v>6500000</v>
      </c>
      <c r="R31" s="27">
        <f t="shared" si="41"/>
        <v>7500000</v>
      </c>
      <c r="S31" s="27">
        <f t="shared" si="34"/>
        <v>9000000</v>
      </c>
      <c r="T31" s="27"/>
    </row>
    <row r="32" spans="1:20" s="28" customFormat="1" ht="24.9" customHeight="1" x14ac:dyDescent="0.3">
      <c r="A32" s="24">
        <v>20</v>
      </c>
      <c r="B32" s="25" t="s">
        <v>60</v>
      </c>
      <c r="C32" s="26" t="s">
        <v>89</v>
      </c>
      <c r="D32" s="25" t="s">
        <v>61</v>
      </c>
      <c r="E32" s="25" t="s">
        <v>80</v>
      </c>
      <c r="F32" s="27">
        <v>2800000</v>
      </c>
      <c r="G32" s="27">
        <f t="shared" si="27"/>
        <v>2900000</v>
      </c>
      <c r="H32" s="27">
        <f t="shared" si="42"/>
        <v>2950000</v>
      </c>
      <c r="I32" s="27">
        <f t="shared" si="43"/>
        <v>3000000</v>
      </c>
      <c r="J32" s="27">
        <f t="shared" si="37"/>
        <v>3500000</v>
      </c>
      <c r="K32" s="27">
        <f t="shared" si="28"/>
        <v>3700000</v>
      </c>
      <c r="L32" s="27">
        <f t="shared" si="31"/>
        <v>4300000</v>
      </c>
      <c r="M32" s="27">
        <f t="shared" si="44"/>
        <v>4700000</v>
      </c>
      <c r="N32" s="27">
        <f t="shared" si="45"/>
        <v>4900000</v>
      </c>
      <c r="O32" s="27">
        <f t="shared" si="29"/>
        <v>5200000</v>
      </c>
      <c r="P32" s="27">
        <f t="shared" si="33"/>
        <v>5400000</v>
      </c>
      <c r="Q32" s="27">
        <f t="shared" si="40"/>
        <v>6600000</v>
      </c>
      <c r="R32" s="27">
        <f t="shared" si="41"/>
        <v>7600000</v>
      </c>
      <c r="S32" s="27">
        <f t="shared" si="34"/>
        <v>9100000</v>
      </c>
      <c r="T32" s="27"/>
    </row>
    <row r="33" spans="1:20" s="28" customFormat="1" ht="24.9" customHeight="1" x14ac:dyDescent="0.3">
      <c r="A33" s="24">
        <v>19</v>
      </c>
      <c r="B33" s="25" t="s">
        <v>60</v>
      </c>
      <c r="C33" s="26" t="s">
        <v>90</v>
      </c>
      <c r="D33" s="25" t="s">
        <v>61</v>
      </c>
      <c r="E33" s="25" t="s">
        <v>80</v>
      </c>
      <c r="F33" s="27">
        <v>2900000</v>
      </c>
      <c r="G33" s="27">
        <f t="shared" si="27"/>
        <v>3000000</v>
      </c>
      <c r="H33" s="27">
        <f t="shared" si="35"/>
        <v>3050000</v>
      </c>
      <c r="I33" s="27">
        <f t="shared" si="36"/>
        <v>3100000</v>
      </c>
      <c r="J33" s="27">
        <f t="shared" si="37"/>
        <v>3600000</v>
      </c>
      <c r="K33" s="27">
        <f t="shared" si="28"/>
        <v>3800000</v>
      </c>
      <c r="L33" s="27">
        <f t="shared" si="31"/>
        <v>4400000</v>
      </c>
      <c r="M33" s="27">
        <f t="shared" si="38"/>
        <v>4800000</v>
      </c>
      <c r="N33" s="27">
        <f t="shared" si="39"/>
        <v>5000000</v>
      </c>
      <c r="O33" s="27">
        <f t="shared" si="29"/>
        <v>5300000</v>
      </c>
      <c r="P33" s="27">
        <f t="shared" si="33"/>
        <v>5500000</v>
      </c>
      <c r="Q33" s="27">
        <f t="shared" si="40"/>
        <v>6700000</v>
      </c>
      <c r="R33" s="27">
        <f t="shared" si="41"/>
        <v>7700000</v>
      </c>
      <c r="S33" s="27">
        <f t="shared" si="34"/>
        <v>9200000</v>
      </c>
      <c r="T33" s="27"/>
    </row>
    <row r="34" spans="1:20" s="28" customFormat="1" ht="24.9" customHeight="1" x14ac:dyDescent="0.3">
      <c r="A34" s="24">
        <v>20</v>
      </c>
      <c r="B34" s="25" t="s">
        <v>60</v>
      </c>
      <c r="C34" s="26" t="s">
        <v>91</v>
      </c>
      <c r="D34" s="25" t="s">
        <v>61</v>
      </c>
      <c r="E34" s="25" t="s">
        <v>80</v>
      </c>
      <c r="F34" s="27">
        <v>3000000</v>
      </c>
      <c r="G34" s="27">
        <f t="shared" si="27"/>
        <v>3100000</v>
      </c>
      <c r="H34" s="27">
        <f t="shared" si="35"/>
        <v>3150000</v>
      </c>
      <c r="I34" s="27">
        <f t="shared" si="36"/>
        <v>3200000</v>
      </c>
      <c r="J34" s="27">
        <f t="shared" si="37"/>
        <v>3700000</v>
      </c>
      <c r="K34" s="27">
        <f t="shared" si="28"/>
        <v>3900000</v>
      </c>
      <c r="L34" s="27">
        <f t="shared" si="31"/>
        <v>4500000</v>
      </c>
      <c r="M34" s="27">
        <f t="shared" si="38"/>
        <v>4900000</v>
      </c>
      <c r="N34" s="27">
        <f t="shared" si="39"/>
        <v>5100000</v>
      </c>
      <c r="O34" s="27">
        <f t="shared" si="29"/>
        <v>5400000</v>
      </c>
      <c r="P34" s="27">
        <f t="shared" si="33"/>
        <v>5600000</v>
      </c>
      <c r="Q34" s="27">
        <f t="shared" si="40"/>
        <v>6800000</v>
      </c>
      <c r="R34" s="27">
        <f t="shared" si="41"/>
        <v>7800000</v>
      </c>
      <c r="S34" s="27">
        <f t="shared" si="34"/>
        <v>9300000</v>
      </c>
      <c r="T34" s="27"/>
    </row>
    <row r="35" spans="1:20" s="28" customFormat="1" ht="24.9" customHeight="1" x14ac:dyDescent="0.3">
      <c r="A35" s="24">
        <v>19</v>
      </c>
      <c r="B35" s="25" t="s">
        <v>60</v>
      </c>
      <c r="C35" s="26" t="s">
        <v>92</v>
      </c>
      <c r="D35" s="25" t="s">
        <v>61</v>
      </c>
      <c r="E35" s="25" t="s">
        <v>80</v>
      </c>
      <c r="F35" s="27">
        <v>3500000</v>
      </c>
      <c r="G35" s="27">
        <f>F35+200000</f>
        <v>3700000</v>
      </c>
      <c r="H35" s="27">
        <f>G35+100000</f>
        <v>3800000</v>
      </c>
      <c r="I35" s="27">
        <f>G35+200000</f>
        <v>3900000</v>
      </c>
      <c r="J35" s="27">
        <f t="shared" si="37"/>
        <v>4400000</v>
      </c>
      <c r="K35" s="27">
        <f t="shared" si="28"/>
        <v>4600000</v>
      </c>
      <c r="L35" s="27">
        <f t="shared" si="31"/>
        <v>5200000</v>
      </c>
      <c r="M35" s="27">
        <f t="shared" si="32"/>
        <v>5600000</v>
      </c>
      <c r="N35" s="27">
        <f t="shared" si="23"/>
        <v>5800000</v>
      </c>
      <c r="O35" s="27">
        <f t="shared" si="29"/>
        <v>6100000</v>
      </c>
      <c r="P35" s="27">
        <f>O35+400000</f>
        <v>6500000</v>
      </c>
      <c r="Q35" s="27">
        <f>P35+1500000</f>
        <v>8000000</v>
      </c>
      <c r="R35" s="27">
        <f t="shared" si="41"/>
        <v>9000000</v>
      </c>
      <c r="S35" s="27">
        <f t="shared" si="34"/>
        <v>10500000</v>
      </c>
      <c r="T35" s="27"/>
    </row>
    <row r="36" spans="1:20" s="28" customFormat="1" ht="24.9" customHeight="1" thickBot="1" x14ac:dyDescent="0.35">
      <c r="A36" s="24">
        <v>20</v>
      </c>
      <c r="B36" s="25" t="s">
        <v>60</v>
      </c>
      <c r="C36" s="26" t="s">
        <v>93</v>
      </c>
      <c r="D36" s="25" t="s">
        <v>61</v>
      </c>
      <c r="E36" s="25" t="s">
        <v>80</v>
      </c>
      <c r="F36" s="27">
        <v>3700000</v>
      </c>
      <c r="G36" s="27">
        <f>F36+200000</f>
        <v>3900000</v>
      </c>
      <c r="H36" s="27">
        <f>G36+100000</f>
        <v>4000000</v>
      </c>
      <c r="I36" s="27">
        <f>G36+200000</f>
        <v>4100000</v>
      </c>
      <c r="J36" s="27">
        <f t="shared" si="37"/>
        <v>4600000</v>
      </c>
      <c r="K36" s="27">
        <f t="shared" si="28"/>
        <v>4800000</v>
      </c>
      <c r="L36" s="27">
        <f t="shared" si="31"/>
        <v>5400000</v>
      </c>
      <c r="M36" s="27">
        <f t="shared" ref="M36" si="46">L36+400000</f>
        <v>5800000</v>
      </c>
      <c r="N36" s="27">
        <f t="shared" ref="N36" si="47">M36+200000</f>
        <v>6000000</v>
      </c>
      <c r="O36" s="27">
        <f t="shared" si="29"/>
        <v>6300000</v>
      </c>
      <c r="P36" s="27">
        <f>O36+400000</f>
        <v>6700000</v>
      </c>
      <c r="Q36" s="27">
        <f>P36+1500000</f>
        <v>8200000</v>
      </c>
      <c r="R36" s="27">
        <f t="shared" si="41"/>
        <v>9200000</v>
      </c>
      <c r="S36" s="27">
        <f t="shared" si="34"/>
        <v>10700000</v>
      </c>
      <c r="T36" s="27"/>
    </row>
    <row r="37" spans="1:20" s="9" customFormat="1" ht="21.75" customHeight="1" thickBot="1" x14ac:dyDescent="0.35">
      <c r="A37" s="35" t="s">
        <v>25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</row>
    <row r="38" spans="1:20" ht="20.100000000000001" customHeight="1" x14ac:dyDescent="0.3">
      <c r="A38" s="14" t="s">
        <v>79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20" ht="20.100000000000001" customHeight="1" x14ac:dyDescent="0.3">
      <c r="A39" s="14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20" ht="20.100000000000001" customHeight="1" x14ac:dyDescent="0.3">
      <c r="A40" s="1" t="s">
        <v>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20" ht="20.100000000000001" customHeight="1" x14ac:dyDescent="0.3">
      <c r="A41" s="14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20" ht="20.100000000000001" customHeight="1" x14ac:dyDescent="0.3">
      <c r="A42" s="14" t="s">
        <v>21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20" ht="20.100000000000001" customHeight="1" x14ac:dyDescent="0.3">
      <c r="A43" s="14" t="s">
        <v>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0" ht="20.100000000000001" customHeight="1" x14ac:dyDescent="0.3">
      <c r="A44" s="14" t="s">
        <v>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0" ht="20.100000000000001" customHeight="1" x14ac:dyDescent="0.3">
      <c r="A45" s="14" t="s">
        <v>26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0" ht="20.100000000000001" customHeight="1" x14ac:dyDescent="0.3">
      <c r="A46" s="16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20" ht="20.100000000000001" customHeight="1" x14ac:dyDescent="0.3">
      <c r="A47" s="16" t="s">
        <v>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20" ht="20.100000000000001" customHeight="1" x14ac:dyDescent="0.3">
      <c r="A48" s="16" t="s">
        <v>34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20" ht="20.100000000000001" customHeight="1" x14ac:dyDescent="0.3">
      <c r="A49" s="16" t="s">
        <v>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20" ht="20.100000000000001" customHeight="1" x14ac:dyDescent="0.3">
      <c r="A50" s="1" t="s">
        <v>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20" ht="20.100000000000001" customHeight="1" x14ac:dyDescent="0.3">
      <c r="A51" s="1" t="s">
        <v>77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20" ht="20.100000000000001" customHeight="1" x14ac:dyDescent="0.3">
      <c r="A52" s="14" t="s">
        <v>50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20" ht="20.100000000000001" customHeight="1" x14ac:dyDescent="0.3">
      <c r="A53" s="14" t="s">
        <v>24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20" ht="20.100000000000001" customHeight="1" x14ac:dyDescent="0.3">
      <c r="A54" s="1" t="s">
        <v>22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20" ht="20.100000000000001" customHeight="1" x14ac:dyDescent="0.3">
      <c r="A55" s="1" t="s">
        <v>23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20" ht="20.100000000000001" customHeight="1" x14ac:dyDescent="0.3">
      <c r="A56" s="14" t="s">
        <v>12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20" ht="20.100000000000001" customHeight="1" x14ac:dyDescent="0.3">
      <c r="A57" s="14" t="s">
        <v>10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20" ht="20.100000000000001" customHeight="1" x14ac:dyDescent="0.3">
      <c r="A58" s="14" t="s">
        <v>18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20" ht="20.100000000000001" customHeight="1" x14ac:dyDescent="0.3">
      <c r="A59" s="38" t="s">
        <v>11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5"/>
      <c r="M59" s="15"/>
      <c r="N59" s="15"/>
    </row>
    <row r="60" spans="1:20" s="9" customFormat="1" ht="24.9" customHeight="1" x14ac:dyDescent="0.3">
      <c r="A60" s="1"/>
      <c r="B60" s="11"/>
      <c r="C60" s="11"/>
      <c r="D60" s="11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19" customFormat="1" ht="49.5" customHeight="1" x14ac:dyDescent="0.3">
      <c r="A61" s="39" t="s">
        <v>13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18"/>
      <c r="M61" s="18"/>
      <c r="N61" s="18"/>
      <c r="O61" s="18"/>
      <c r="P61" s="18"/>
      <c r="Q61" s="18"/>
      <c r="R61" s="18"/>
      <c r="S61" s="18"/>
      <c r="T61" s="18"/>
    </row>
    <row r="62" spans="1:20" s="12" customFormat="1" ht="48.75" customHeight="1" x14ac:dyDescent="0.3">
      <c r="A62" s="30" t="s">
        <v>27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20" s="13" customFormat="1" ht="39.75" customHeight="1" x14ac:dyDescent="0.3">
      <c r="A63" s="30" t="s">
        <v>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10"/>
      <c r="M63" s="10"/>
      <c r="N63" s="10"/>
      <c r="O63" s="10"/>
      <c r="P63" s="10"/>
      <c r="Q63" s="10"/>
      <c r="R63" s="10"/>
      <c r="S63" s="10"/>
      <c r="T63" s="10"/>
    </row>
    <row r="64" spans="1:20" s="13" customFormat="1" ht="44.25" customHeight="1" x14ac:dyDescent="0.3">
      <c r="A64" s="30" t="s">
        <v>29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10"/>
      <c r="M64" s="10"/>
      <c r="N64" s="10"/>
      <c r="O64" s="10"/>
      <c r="P64" s="10"/>
      <c r="Q64" s="10"/>
      <c r="R64" s="10"/>
      <c r="S64" s="10"/>
      <c r="T64" s="10"/>
    </row>
    <row r="65" spans="1:20" s="13" customFormat="1" ht="46.5" customHeight="1" x14ac:dyDescent="0.3">
      <c r="A65" s="30" t="s">
        <v>30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10"/>
      <c r="M65" s="10"/>
      <c r="N65" s="10"/>
      <c r="O65" s="10"/>
      <c r="P65" s="10"/>
      <c r="Q65" s="10"/>
      <c r="R65" s="10"/>
      <c r="S65" s="10"/>
      <c r="T65" s="10"/>
    </row>
    <row r="66" spans="1:20" s="13" customFormat="1" ht="42" customHeight="1" x14ac:dyDescent="0.3">
      <c r="A66" s="30" t="s">
        <v>31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13" customFormat="1" ht="38.25" customHeight="1" x14ac:dyDescent="0.3">
      <c r="A67" s="30" t="s">
        <v>32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13" customFormat="1" ht="33.75" customHeight="1" x14ac:dyDescent="0.3">
      <c r="A68" s="30" t="s">
        <v>33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0"/>
      <c r="M68" s="10"/>
      <c r="N68" s="10"/>
      <c r="O68" s="10"/>
      <c r="P68" s="10"/>
      <c r="Q68" s="10"/>
      <c r="R68" s="10"/>
      <c r="S68" s="10"/>
      <c r="T68" s="10"/>
    </row>
  </sheetData>
  <autoFilter ref="A8:V59" xr:uid="{00000000-0001-0000-0000-000000000000}"/>
  <mergeCells count="12">
    <mergeCell ref="A68:K68"/>
    <mergeCell ref="B6:T6"/>
    <mergeCell ref="A7:T7"/>
    <mergeCell ref="A37:T37"/>
    <mergeCell ref="A59:K59"/>
    <mergeCell ref="A61:K61"/>
    <mergeCell ref="A62:K62"/>
    <mergeCell ref="A63:K63"/>
    <mergeCell ref="A64:K64"/>
    <mergeCell ref="A65:K65"/>
    <mergeCell ref="A66:K66"/>
    <mergeCell ref="A67:K67"/>
  </mergeCells>
  <phoneticPr fontId="19" type="noConversion"/>
  <pageMargins left="0.25" right="0.25" top="0.75" bottom="0.75" header="0.3" footer="0.3"/>
  <pageSetup paperSize="9" scale="2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topLeftCell="A16" zoomScale="96" zoomScaleNormal="96" workbookViewId="0">
      <selection activeCell="F13" sqref="F13"/>
    </sheetView>
  </sheetViews>
  <sheetFormatPr defaultColWidth="9.109375" defaultRowHeight="15.6" x14ac:dyDescent="0.3"/>
  <cols>
    <col min="1" max="1" width="6.33203125" style="1" customWidth="1"/>
    <col min="2" max="2" width="12.6640625" style="13" customWidth="1"/>
    <col min="3" max="3" width="15" style="13" customWidth="1"/>
    <col min="4" max="4" width="12.6640625" style="13" customWidth="1"/>
    <col min="5" max="5" width="12.5546875" style="13" customWidth="1"/>
    <col min="6" max="6" width="33.6640625" style="1" customWidth="1"/>
    <col min="7" max="7" width="27.5546875" style="1" customWidth="1"/>
    <col min="8" max="8" width="34.33203125" style="1" customWidth="1"/>
    <col min="9" max="16384" width="9.109375" style="1"/>
  </cols>
  <sheetData>
    <row r="1" spans="1:10" x14ac:dyDescent="0.3">
      <c r="B1" s="2" t="s">
        <v>0</v>
      </c>
      <c r="C1" s="2"/>
      <c r="D1" s="2"/>
      <c r="E1" s="2"/>
      <c r="F1" s="4"/>
      <c r="G1" s="4"/>
      <c r="H1" s="4"/>
      <c r="I1" s="4"/>
      <c r="J1" s="4"/>
    </row>
    <row r="2" spans="1:10" x14ac:dyDescent="0.3">
      <c r="B2" s="2" t="s">
        <v>1</v>
      </c>
      <c r="C2" s="2"/>
      <c r="D2" s="2"/>
      <c r="E2" s="2"/>
      <c r="F2" s="4"/>
      <c r="G2" s="4"/>
      <c r="H2" s="4"/>
      <c r="I2" s="4"/>
      <c r="J2" s="4"/>
    </row>
    <row r="3" spans="1:10" x14ac:dyDescent="0.3">
      <c r="B3" s="2" t="s">
        <v>17</v>
      </c>
      <c r="C3" s="2"/>
      <c r="D3" s="2"/>
      <c r="E3" s="2"/>
      <c r="F3" s="4"/>
      <c r="G3" s="4"/>
      <c r="H3" s="4"/>
      <c r="I3" s="4"/>
      <c r="J3" s="4"/>
    </row>
    <row r="4" spans="1:10" x14ac:dyDescent="0.3">
      <c r="B4" s="2" t="s">
        <v>19</v>
      </c>
      <c r="C4" s="2"/>
      <c r="D4" s="2"/>
      <c r="E4" s="2"/>
      <c r="F4" s="4"/>
      <c r="G4" s="4"/>
      <c r="H4" s="4"/>
      <c r="I4" s="4"/>
      <c r="J4" s="4"/>
    </row>
    <row r="5" spans="1:10" ht="16.2" thickBot="1" x14ac:dyDescent="0.35">
      <c r="B5" s="6"/>
      <c r="C5" s="6"/>
      <c r="D5" s="6"/>
      <c r="E5" s="6"/>
      <c r="F5" s="4"/>
      <c r="G5" s="4"/>
      <c r="H5" s="4"/>
      <c r="I5" s="4"/>
      <c r="J5" s="4"/>
    </row>
    <row r="6" spans="1:10" ht="30" customHeight="1" thickBot="1" x14ac:dyDescent="0.35">
      <c r="A6" s="40" t="s">
        <v>2</v>
      </c>
      <c r="B6" s="31"/>
      <c r="C6" s="31"/>
      <c r="D6" s="31"/>
      <c r="E6" s="31"/>
      <c r="F6" s="31"/>
      <c r="G6" s="31"/>
      <c r="H6" s="31"/>
    </row>
    <row r="7" spans="1:10" ht="40.5" customHeight="1" x14ac:dyDescent="0.3">
      <c r="A7" s="32" t="s">
        <v>16</v>
      </c>
      <c r="B7" s="33"/>
      <c r="C7" s="33"/>
      <c r="D7" s="33"/>
      <c r="E7" s="33"/>
      <c r="F7" s="33"/>
      <c r="G7" s="33"/>
      <c r="H7" s="34"/>
    </row>
    <row r="8" spans="1:10" s="20" customFormat="1" ht="84.75" customHeight="1" x14ac:dyDescent="0.3">
      <c r="A8" s="17" t="s">
        <v>3</v>
      </c>
      <c r="B8" s="8" t="s">
        <v>15</v>
      </c>
      <c r="C8" s="8" t="s">
        <v>54</v>
      </c>
      <c r="D8" s="8" t="s">
        <v>14</v>
      </c>
      <c r="E8" s="8" t="s">
        <v>20</v>
      </c>
      <c r="F8" s="8" t="s">
        <v>82</v>
      </c>
      <c r="G8" s="8" t="s">
        <v>81</v>
      </c>
      <c r="H8" s="8" t="s">
        <v>37</v>
      </c>
    </row>
    <row r="9" spans="1:10" s="28" customFormat="1" ht="24.75" customHeight="1" x14ac:dyDescent="0.3">
      <c r="A9" s="24">
        <v>1</v>
      </c>
      <c r="B9" s="25" t="s">
        <v>60</v>
      </c>
      <c r="C9" s="26" t="s">
        <v>53</v>
      </c>
      <c r="D9" s="25" t="s">
        <v>61</v>
      </c>
      <c r="E9" s="25" t="s">
        <v>52</v>
      </c>
      <c r="F9" s="27" t="e">
        <f>#REF!+3000000</f>
        <v>#REF!</v>
      </c>
      <c r="G9" s="27"/>
      <c r="H9" s="27"/>
    </row>
    <row r="10" spans="1:10" s="28" customFormat="1" ht="24.9" customHeight="1" x14ac:dyDescent="0.3">
      <c r="A10" s="24">
        <v>2</v>
      </c>
      <c r="B10" s="25" t="s">
        <v>60</v>
      </c>
      <c r="C10" s="29" t="s">
        <v>55</v>
      </c>
      <c r="D10" s="25" t="s">
        <v>61</v>
      </c>
      <c r="E10" s="25" t="s">
        <v>52</v>
      </c>
      <c r="F10" s="27" t="e">
        <f>#REF!+3000000</f>
        <v>#REF!</v>
      </c>
      <c r="G10" s="27"/>
      <c r="H10" s="27"/>
    </row>
    <row r="11" spans="1:10" s="28" customFormat="1" ht="24.75" customHeight="1" x14ac:dyDescent="0.3">
      <c r="A11" s="24">
        <v>3</v>
      </c>
      <c r="B11" s="25" t="s">
        <v>60</v>
      </c>
      <c r="C11" s="26" t="s">
        <v>56</v>
      </c>
      <c r="D11" s="25" t="s">
        <v>61</v>
      </c>
      <c r="E11" s="25" t="s">
        <v>52</v>
      </c>
      <c r="F11" s="27" t="e">
        <f>#REF!+3000000</f>
        <v>#REF!</v>
      </c>
      <c r="G11" s="27"/>
      <c r="H11" s="27"/>
    </row>
    <row r="12" spans="1:10" s="28" customFormat="1" ht="24.9" customHeight="1" x14ac:dyDescent="0.3">
      <c r="A12" s="24">
        <v>4</v>
      </c>
      <c r="B12" s="25" t="s">
        <v>60</v>
      </c>
      <c r="C12" s="26" t="s">
        <v>57</v>
      </c>
      <c r="D12" s="25" t="s">
        <v>61</v>
      </c>
      <c r="E12" s="25" t="s">
        <v>52</v>
      </c>
      <c r="F12" s="27" t="e">
        <f>#REF!+3000000</f>
        <v>#REF!</v>
      </c>
      <c r="G12" s="27"/>
      <c r="H12" s="27"/>
    </row>
    <row r="13" spans="1:10" s="28" customFormat="1" ht="24.75" customHeight="1" x14ac:dyDescent="0.3">
      <c r="A13" s="24">
        <v>5</v>
      </c>
      <c r="B13" s="25" t="s">
        <v>60</v>
      </c>
      <c r="C13" s="26" t="s">
        <v>58</v>
      </c>
      <c r="D13" s="25" t="s">
        <v>61</v>
      </c>
      <c r="E13" s="25" t="s">
        <v>52</v>
      </c>
      <c r="F13" s="27" t="e">
        <f>#REF!+3000000</f>
        <v>#REF!</v>
      </c>
      <c r="G13" s="27"/>
      <c r="H13" s="27"/>
    </row>
    <row r="14" spans="1:10" s="28" customFormat="1" ht="24.9" customHeight="1" x14ac:dyDescent="0.3">
      <c r="A14" s="24">
        <v>6</v>
      </c>
      <c r="B14" s="25" t="s">
        <v>60</v>
      </c>
      <c r="C14" s="26" t="s">
        <v>59</v>
      </c>
      <c r="D14" s="25" t="s">
        <v>61</v>
      </c>
      <c r="E14" s="25" t="s">
        <v>52</v>
      </c>
      <c r="F14" s="27" t="e">
        <f>#REF!+3000000</f>
        <v>#REF!</v>
      </c>
      <c r="G14" s="27"/>
      <c r="H14" s="27"/>
    </row>
    <row r="15" spans="1:10" s="28" customFormat="1" ht="24.9" customHeight="1" x14ac:dyDescent="0.3">
      <c r="A15" s="24">
        <v>7</v>
      </c>
      <c r="B15" s="25" t="s">
        <v>60</v>
      </c>
      <c r="C15" s="26" t="s">
        <v>63</v>
      </c>
      <c r="D15" s="25" t="s">
        <v>61</v>
      </c>
      <c r="E15" s="25" t="s">
        <v>52</v>
      </c>
      <c r="F15" s="27" t="e">
        <f>#REF!+3000000</f>
        <v>#REF!</v>
      </c>
      <c r="G15" s="27"/>
      <c r="H15" s="27"/>
    </row>
    <row r="16" spans="1:10" s="28" customFormat="1" ht="24.9" customHeight="1" x14ac:dyDescent="0.3">
      <c r="A16" s="24">
        <v>8</v>
      </c>
      <c r="B16" s="25" t="s">
        <v>60</v>
      </c>
      <c r="C16" s="26" t="s">
        <v>64</v>
      </c>
      <c r="D16" s="25" t="s">
        <v>61</v>
      </c>
      <c r="E16" s="25" t="s">
        <v>52</v>
      </c>
      <c r="F16" s="27" t="e">
        <f>#REF!+1000000</f>
        <v>#REF!</v>
      </c>
      <c r="G16" s="27"/>
      <c r="H16" s="27"/>
    </row>
    <row r="17" spans="1:8" s="28" customFormat="1" ht="24.9" customHeight="1" x14ac:dyDescent="0.3">
      <c r="A17" s="24">
        <v>9</v>
      </c>
      <c r="B17" s="25" t="s">
        <v>60</v>
      </c>
      <c r="C17" s="26" t="s">
        <v>65</v>
      </c>
      <c r="D17" s="25" t="s">
        <v>61</v>
      </c>
      <c r="E17" s="25" t="s">
        <v>52</v>
      </c>
      <c r="F17" s="27" t="e">
        <f>#REF!+1000000</f>
        <v>#REF!</v>
      </c>
      <c r="G17" s="27"/>
      <c r="H17" s="27"/>
    </row>
    <row r="18" spans="1:8" s="28" customFormat="1" ht="24.9" customHeight="1" x14ac:dyDescent="0.3">
      <c r="A18" s="24">
        <v>10</v>
      </c>
      <c r="B18" s="25" t="s">
        <v>60</v>
      </c>
      <c r="C18" s="26" t="s">
        <v>66</v>
      </c>
      <c r="D18" s="25" t="s">
        <v>61</v>
      </c>
      <c r="E18" s="25" t="s">
        <v>52</v>
      </c>
      <c r="F18" s="27" t="e">
        <f>#REF!+1000000</f>
        <v>#REF!</v>
      </c>
      <c r="G18" s="27"/>
      <c r="H18" s="27"/>
    </row>
    <row r="19" spans="1:8" s="28" customFormat="1" ht="24.9" customHeight="1" x14ac:dyDescent="0.3">
      <c r="A19" s="24">
        <v>11</v>
      </c>
      <c r="B19" s="25" t="s">
        <v>60</v>
      </c>
      <c r="C19" s="26" t="s">
        <v>67</v>
      </c>
      <c r="D19" s="25" t="s">
        <v>61</v>
      </c>
      <c r="E19" s="25" t="s">
        <v>52</v>
      </c>
      <c r="F19" s="27" t="e">
        <f>#REF!+1000000</f>
        <v>#REF!</v>
      </c>
      <c r="G19" s="27"/>
      <c r="H19" s="27"/>
    </row>
    <row r="20" spans="1:8" s="28" customFormat="1" ht="24.9" customHeight="1" x14ac:dyDescent="0.3">
      <c r="A20" s="24">
        <v>12</v>
      </c>
      <c r="B20" s="25" t="s">
        <v>60</v>
      </c>
      <c r="C20" s="26" t="s">
        <v>71</v>
      </c>
      <c r="D20" s="25" t="s">
        <v>61</v>
      </c>
      <c r="E20" s="25" t="s">
        <v>52</v>
      </c>
      <c r="F20" s="27" t="e">
        <f>#REF!+1000000</f>
        <v>#REF!</v>
      </c>
      <c r="G20" s="27"/>
      <c r="H20" s="27"/>
    </row>
    <row r="21" spans="1:8" s="28" customFormat="1" ht="24.9" customHeight="1" x14ac:dyDescent="0.3">
      <c r="A21" s="24">
        <v>13</v>
      </c>
      <c r="B21" s="25" t="s">
        <v>60</v>
      </c>
      <c r="C21" s="26" t="s">
        <v>68</v>
      </c>
      <c r="D21" s="25" t="s">
        <v>61</v>
      </c>
      <c r="E21" s="25" t="s">
        <v>52</v>
      </c>
      <c r="F21" s="27" t="e">
        <f>#REF!+1000000</f>
        <v>#REF!</v>
      </c>
      <c r="G21" s="27"/>
      <c r="H21" s="27"/>
    </row>
    <row r="22" spans="1:8" s="28" customFormat="1" ht="24.9" customHeight="1" x14ac:dyDescent="0.3">
      <c r="A22" s="24">
        <v>14</v>
      </c>
      <c r="B22" s="25" t="s">
        <v>60</v>
      </c>
      <c r="C22" s="26" t="s">
        <v>69</v>
      </c>
      <c r="D22" s="25" t="s">
        <v>61</v>
      </c>
      <c r="E22" s="25" t="s">
        <v>52</v>
      </c>
      <c r="F22" s="27" t="e">
        <f>#REF!+1000000</f>
        <v>#REF!</v>
      </c>
      <c r="G22" s="27"/>
      <c r="H22" s="27"/>
    </row>
    <row r="23" spans="1:8" s="28" customFormat="1" ht="24.9" customHeight="1" x14ac:dyDescent="0.3">
      <c r="A23" s="24">
        <v>15</v>
      </c>
      <c r="B23" s="25" t="s">
        <v>60</v>
      </c>
      <c r="C23" s="26" t="s">
        <v>70</v>
      </c>
      <c r="D23" s="25" t="s">
        <v>61</v>
      </c>
      <c r="E23" s="25" t="s">
        <v>80</v>
      </c>
      <c r="F23" s="27" t="e">
        <f>#REF!+1000000</f>
        <v>#REF!</v>
      </c>
      <c r="G23" s="27"/>
      <c r="H23" s="27"/>
    </row>
    <row r="24" spans="1:8" s="28" customFormat="1" ht="24.9" customHeight="1" x14ac:dyDescent="0.3">
      <c r="A24" s="24">
        <v>16</v>
      </c>
      <c r="B24" s="25" t="s">
        <v>60</v>
      </c>
      <c r="C24" s="26" t="s">
        <v>72</v>
      </c>
      <c r="D24" s="25" t="s">
        <v>61</v>
      </c>
      <c r="E24" s="25" t="s">
        <v>80</v>
      </c>
      <c r="F24" s="27" t="e">
        <f>#REF!+1000000</f>
        <v>#REF!</v>
      </c>
      <c r="G24" s="27"/>
      <c r="H24" s="27"/>
    </row>
    <row r="25" spans="1:8" s="28" customFormat="1" ht="24.9" customHeight="1" x14ac:dyDescent="0.3">
      <c r="A25" s="24">
        <v>17</v>
      </c>
      <c r="B25" s="21" t="s">
        <v>60</v>
      </c>
      <c r="C25" s="22" t="s">
        <v>73</v>
      </c>
      <c r="D25" s="21" t="s">
        <v>61</v>
      </c>
      <c r="E25" s="25" t="s">
        <v>80</v>
      </c>
      <c r="F25" s="23" t="e">
        <f>#REF!+1000000</f>
        <v>#REF!</v>
      </c>
      <c r="G25" s="27">
        <v>9000000</v>
      </c>
      <c r="H25" s="27"/>
    </row>
    <row r="26" spans="1:8" s="28" customFormat="1" ht="24.9" customHeight="1" x14ac:dyDescent="0.3">
      <c r="A26" s="24">
        <v>18</v>
      </c>
      <c r="B26" s="21" t="s">
        <v>60</v>
      </c>
      <c r="C26" s="22" t="s">
        <v>74</v>
      </c>
      <c r="D26" s="21" t="s">
        <v>61</v>
      </c>
      <c r="E26" s="25" t="s">
        <v>80</v>
      </c>
      <c r="F26" s="23" t="e">
        <f>#REF!+1500000</f>
        <v>#REF!</v>
      </c>
      <c r="G26" s="27"/>
      <c r="H26" s="27"/>
    </row>
    <row r="27" spans="1:8" s="28" customFormat="1" ht="24.9" customHeight="1" x14ac:dyDescent="0.3">
      <c r="A27" s="24">
        <v>19</v>
      </c>
      <c r="B27" s="21" t="s">
        <v>60</v>
      </c>
      <c r="C27" s="22" t="s">
        <v>75</v>
      </c>
      <c r="D27" s="21" t="s">
        <v>61</v>
      </c>
      <c r="E27" s="25" t="s">
        <v>80</v>
      </c>
      <c r="F27" s="23" t="e">
        <f>#REF!+1500000</f>
        <v>#REF!</v>
      </c>
      <c r="G27" s="27"/>
      <c r="H27" s="27"/>
    </row>
    <row r="28" spans="1:8" s="28" customFormat="1" ht="24.9" customHeight="1" thickBot="1" x14ac:dyDescent="0.35">
      <c r="A28" s="24">
        <v>20</v>
      </c>
      <c r="B28" s="21" t="s">
        <v>60</v>
      </c>
      <c r="C28" s="22" t="s">
        <v>76</v>
      </c>
      <c r="D28" s="21" t="s">
        <v>61</v>
      </c>
      <c r="E28" s="25" t="s">
        <v>80</v>
      </c>
      <c r="F28" s="23" t="e">
        <f>#REF!+1500000</f>
        <v>#REF!</v>
      </c>
      <c r="G28" s="27"/>
      <c r="H28" s="27"/>
    </row>
    <row r="29" spans="1:8" s="9" customFormat="1" ht="30" customHeight="1" thickBot="1" x14ac:dyDescent="0.35">
      <c r="A29" s="35" t="s">
        <v>25</v>
      </c>
      <c r="B29" s="36"/>
      <c r="C29" s="36"/>
      <c r="D29" s="36"/>
      <c r="E29" s="36"/>
      <c r="F29" s="36"/>
      <c r="G29" s="36"/>
      <c r="H29" s="37"/>
    </row>
    <row r="30" spans="1:8" ht="20.100000000000001" customHeight="1" x14ac:dyDescent="0.3">
      <c r="A30" s="14" t="s">
        <v>79</v>
      </c>
      <c r="B30" s="15"/>
      <c r="C30" s="15"/>
      <c r="D30" s="15"/>
      <c r="E30" s="15"/>
    </row>
    <row r="31" spans="1:8" ht="20.100000000000001" customHeight="1" x14ac:dyDescent="0.3">
      <c r="A31" s="14" t="s">
        <v>62</v>
      </c>
      <c r="B31" s="15"/>
      <c r="C31" s="15"/>
      <c r="D31" s="15"/>
      <c r="E31" s="15"/>
    </row>
    <row r="32" spans="1:8" ht="20.100000000000001" customHeight="1" x14ac:dyDescent="0.3">
      <c r="A32" s="1" t="s">
        <v>5</v>
      </c>
      <c r="B32" s="15"/>
      <c r="C32" s="15"/>
      <c r="D32" s="15"/>
      <c r="E32" s="15"/>
    </row>
    <row r="33" spans="1:5" ht="20.100000000000001" customHeight="1" x14ac:dyDescent="0.3">
      <c r="A33" s="14" t="s">
        <v>35</v>
      </c>
      <c r="B33" s="15"/>
      <c r="C33" s="15"/>
      <c r="D33" s="15"/>
      <c r="E33" s="15"/>
    </row>
    <row r="34" spans="1:5" ht="20.100000000000001" customHeight="1" x14ac:dyDescent="0.3">
      <c r="A34" s="14" t="s">
        <v>21</v>
      </c>
      <c r="B34" s="15"/>
      <c r="C34" s="15"/>
      <c r="D34" s="15"/>
      <c r="E34" s="15"/>
    </row>
    <row r="35" spans="1:5" ht="20.100000000000001" customHeight="1" x14ac:dyDescent="0.3">
      <c r="A35" s="14" t="s">
        <v>8</v>
      </c>
      <c r="B35" s="15"/>
      <c r="C35" s="15"/>
      <c r="D35" s="15"/>
      <c r="E35" s="15"/>
    </row>
    <row r="36" spans="1:5" ht="20.100000000000001" customHeight="1" x14ac:dyDescent="0.3">
      <c r="A36" s="14" t="s">
        <v>9</v>
      </c>
      <c r="B36" s="15"/>
      <c r="C36" s="15"/>
      <c r="D36" s="15"/>
      <c r="E36" s="15"/>
    </row>
    <row r="37" spans="1:5" ht="20.100000000000001" customHeight="1" x14ac:dyDescent="0.3">
      <c r="A37" s="14" t="s">
        <v>26</v>
      </c>
      <c r="B37" s="15"/>
      <c r="C37" s="15"/>
      <c r="D37" s="15"/>
      <c r="E37" s="15"/>
    </row>
    <row r="38" spans="1:5" ht="20.100000000000001" customHeight="1" x14ac:dyDescent="0.3">
      <c r="A38" s="16" t="s">
        <v>36</v>
      </c>
      <c r="B38" s="15"/>
      <c r="C38" s="15"/>
      <c r="D38" s="15"/>
      <c r="E38" s="15"/>
    </row>
    <row r="39" spans="1:5" ht="20.100000000000001" customHeight="1" x14ac:dyDescent="0.3">
      <c r="A39" s="16" t="s">
        <v>4</v>
      </c>
      <c r="B39" s="15"/>
      <c r="C39" s="15"/>
      <c r="D39" s="15"/>
      <c r="E39" s="15"/>
    </row>
    <row r="40" spans="1:5" ht="20.100000000000001" customHeight="1" x14ac:dyDescent="0.3">
      <c r="A40" s="16" t="s">
        <v>34</v>
      </c>
      <c r="B40" s="15"/>
      <c r="C40" s="15"/>
      <c r="D40" s="15"/>
      <c r="E40" s="15"/>
    </row>
    <row r="41" spans="1:5" ht="20.100000000000001" customHeight="1" x14ac:dyDescent="0.3">
      <c r="A41" s="16" t="s">
        <v>6</v>
      </c>
      <c r="B41" s="15"/>
      <c r="C41" s="15"/>
      <c r="D41" s="15"/>
      <c r="E41" s="15"/>
    </row>
    <row r="42" spans="1:5" ht="20.100000000000001" customHeight="1" x14ac:dyDescent="0.3">
      <c r="A42" s="1" t="s">
        <v>7</v>
      </c>
      <c r="B42" s="15"/>
      <c r="C42" s="15"/>
      <c r="D42" s="15"/>
      <c r="E42" s="15"/>
    </row>
    <row r="43" spans="1:5" ht="20.100000000000001" customHeight="1" x14ac:dyDescent="0.3">
      <c r="A43" s="1" t="s">
        <v>77</v>
      </c>
      <c r="B43" s="15"/>
      <c r="C43" s="15"/>
      <c r="D43" s="15"/>
      <c r="E43" s="15"/>
    </row>
    <row r="44" spans="1:5" ht="20.100000000000001" customHeight="1" x14ac:dyDescent="0.3">
      <c r="A44" s="14" t="s">
        <v>50</v>
      </c>
      <c r="B44" s="15"/>
      <c r="C44" s="15"/>
      <c r="D44" s="15"/>
      <c r="E44" s="15"/>
    </row>
    <row r="45" spans="1:5" ht="20.100000000000001" customHeight="1" x14ac:dyDescent="0.3">
      <c r="A45" s="14" t="s">
        <v>24</v>
      </c>
      <c r="B45" s="15"/>
      <c r="C45" s="15"/>
      <c r="D45" s="15"/>
      <c r="E45" s="15"/>
    </row>
    <row r="46" spans="1:5" ht="20.100000000000001" customHeight="1" x14ac:dyDescent="0.3">
      <c r="A46" s="1" t="s">
        <v>22</v>
      </c>
      <c r="B46" s="15"/>
      <c r="C46" s="15"/>
      <c r="D46" s="15"/>
      <c r="E46" s="15"/>
    </row>
    <row r="47" spans="1:5" ht="20.100000000000001" customHeight="1" x14ac:dyDescent="0.3">
      <c r="A47" s="1" t="s">
        <v>23</v>
      </c>
      <c r="B47" s="15"/>
      <c r="C47" s="15"/>
      <c r="D47" s="15"/>
      <c r="E47" s="15"/>
    </row>
    <row r="48" spans="1:5" ht="20.100000000000001" customHeight="1" x14ac:dyDescent="0.3">
      <c r="A48" s="14" t="s">
        <v>12</v>
      </c>
      <c r="B48" s="15"/>
      <c r="C48" s="15"/>
      <c r="D48" s="15"/>
      <c r="E48" s="15"/>
    </row>
    <row r="49" spans="1:5" ht="20.100000000000001" customHeight="1" x14ac:dyDescent="0.3">
      <c r="A49" s="14" t="s">
        <v>10</v>
      </c>
      <c r="B49" s="15"/>
      <c r="C49" s="15"/>
      <c r="D49" s="15"/>
      <c r="E49" s="15"/>
    </row>
    <row r="50" spans="1:5" ht="20.100000000000001" customHeight="1" x14ac:dyDescent="0.3">
      <c r="A50" s="14" t="s">
        <v>18</v>
      </c>
      <c r="B50" s="15"/>
      <c r="C50" s="15"/>
      <c r="D50" s="15"/>
      <c r="E50" s="15"/>
    </row>
    <row r="51" spans="1:5" ht="20.100000000000001" customHeight="1" x14ac:dyDescent="0.3">
      <c r="A51" s="38" t="s">
        <v>11</v>
      </c>
      <c r="B51" s="38"/>
      <c r="C51" s="38"/>
      <c r="D51" s="38"/>
      <c r="E51" s="38"/>
    </row>
  </sheetData>
  <mergeCells count="4">
    <mergeCell ref="A29:H29"/>
    <mergeCell ref="A7:H7"/>
    <mergeCell ref="A51:E51"/>
    <mergeCell ref="A6:H6"/>
  </mergeCells>
  <pageMargins left="0.25" right="0.25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Báo Giá Xe Thùng  1t-20t  (4)</vt:lpstr>
      <vt:lpstr>xe đầu kéo có cẩu </vt:lpstr>
      <vt:lpstr>'Báo Giá Xe Thùng  1t-20t  (4)'!Print_Area</vt:lpstr>
      <vt:lpstr>'xe đầu kéo có cẩu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0907772137 vantailamsang123456789</cp:lastModifiedBy>
  <cp:lastPrinted>2022-04-16T04:21:55Z</cp:lastPrinted>
  <dcterms:created xsi:type="dcterms:W3CDTF">2020-03-30T11:08:16Z</dcterms:created>
  <dcterms:modified xsi:type="dcterms:W3CDTF">2024-01-14T05:01:49Z</dcterms:modified>
</cp:coreProperties>
</file>